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единая россия\Учет\Формы учета\"/>
    </mc:Choice>
  </mc:AlternateContent>
  <xr:revisionPtr revIDLastSave="0" documentId="8_{D9124F6B-287D-4B2F-9906-0FB9A6B3885A}" xr6:coauthVersionLast="43" xr6:coauthVersionMax="43" xr10:uidLastSave="{00000000-0000-0000-0000-000000000000}"/>
  <bookViews>
    <workbookView xWindow="-120" yWindow="-120" windowWidth="19440" windowHeight="15000" xr2:uid="{53DA4805-9E22-4FBA-8763-9A311E106228}"/>
  </bookViews>
  <sheets>
    <sheet name="Заявление в сторонники" sheetId="1" r:id="rId1"/>
  </sheets>
  <externalReferences>
    <externalReference r:id="rId2"/>
  </externalReferences>
  <definedNames>
    <definedName name="_xlnm.Print_Area" localSheetId="0">'Заявление в сторонники'!$A$1:$AP$86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" i="1" l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T12" i="1"/>
  <c r="U12" i="1"/>
  <c r="W12" i="1"/>
  <c r="X12" i="1"/>
  <c r="Z12" i="1"/>
  <c r="AA12" i="1"/>
  <c r="AB12" i="1"/>
  <c r="AC12" i="1"/>
  <c r="Q14" i="1"/>
  <c r="R14" i="1"/>
  <c r="S14" i="1"/>
  <c r="T14" i="1"/>
  <c r="U14" i="1"/>
  <c r="V14" i="1"/>
  <c r="X15" i="1"/>
  <c r="Y15" i="1"/>
  <c r="Z15" i="1"/>
  <c r="AA15" i="1"/>
  <c r="AB15" i="1"/>
  <c r="AC15" i="1"/>
  <c r="AD15" i="1"/>
  <c r="AE15" i="1"/>
  <c r="AF15" i="1"/>
  <c r="AH15" i="1"/>
  <c r="AI15" i="1"/>
  <c r="AJ15" i="1"/>
  <c r="AK15" i="1"/>
  <c r="AL15" i="1"/>
  <c r="AM15" i="1"/>
  <c r="AN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Z20" i="1"/>
  <c r="AA20" i="1"/>
  <c r="AB20" i="1"/>
  <c r="AF20" i="1"/>
  <c r="AG20" i="1"/>
  <c r="AH20" i="1"/>
  <c r="AM20" i="1"/>
  <c r="AN20" i="1"/>
  <c r="AO20" i="1"/>
  <c r="T22" i="1"/>
  <c r="U22" i="1"/>
  <c r="V22" i="1"/>
  <c r="W22" i="1"/>
  <c r="AC22" i="1"/>
  <c r="AD22" i="1"/>
  <c r="AE22" i="1"/>
  <c r="AF22" i="1"/>
  <c r="AG22" i="1"/>
  <c r="AH22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S28" i="1"/>
  <c r="T28" i="1"/>
  <c r="V28" i="1"/>
  <c r="W28" i="1"/>
  <c r="Y28" i="1"/>
  <c r="Z28" i="1"/>
  <c r="AA28" i="1"/>
  <c r="AB28" i="1"/>
  <c r="V30" i="1"/>
  <c r="W30" i="1"/>
  <c r="X30" i="1"/>
  <c r="Z30" i="1"/>
  <c r="AA30" i="1"/>
  <c r="AB30" i="1"/>
  <c r="K38" i="1"/>
  <c r="L38" i="1"/>
  <c r="M38" i="1"/>
  <c r="P38" i="1"/>
  <c r="Q38" i="1"/>
  <c r="R38" i="1"/>
  <c r="S38" i="1"/>
  <c r="T38" i="1"/>
  <c r="U38" i="1"/>
  <c r="V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K39" i="1"/>
  <c r="L39" i="1"/>
  <c r="M39" i="1"/>
  <c r="P39" i="1"/>
  <c r="Q39" i="1"/>
  <c r="R39" i="1"/>
  <c r="S39" i="1"/>
  <c r="T39" i="1"/>
  <c r="U39" i="1"/>
  <c r="V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K40" i="1"/>
  <c r="L40" i="1"/>
  <c r="M40" i="1"/>
  <c r="P40" i="1"/>
  <c r="Q40" i="1"/>
  <c r="R40" i="1"/>
  <c r="S40" i="1"/>
  <c r="T40" i="1"/>
  <c r="U40" i="1"/>
  <c r="V40" i="1"/>
  <c r="C44" i="1"/>
  <c r="Y44" i="1"/>
  <c r="C46" i="1"/>
  <c r="Y46" i="1"/>
  <c r="C48" i="1"/>
  <c r="Y48" i="1"/>
  <c r="C52" i="1"/>
  <c r="K52" i="1"/>
  <c r="R52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J62" i="1"/>
  <c r="P62" i="1"/>
  <c r="Z62" i="1"/>
  <c r="AK62" i="1"/>
  <c r="J64" i="1"/>
  <c r="P64" i="1"/>
  <c r="Z64" i="1"/>
  <c r="J66" i="1"/>
  <c r="J68" i="1"/>
  <c r="U68" i="1"/>
  <c r="AD68" i="1"/>
  <c r="AK68" i="1"/>
  <c r="A70" i="1"/>
  <c r="J70" i="1"/>
  <c r="U70" i="1"/>
  <c r="AD70" i="1"/>
  <c r="AK70" i="1"/>
</calcChain>
</file>

<file path=xl/sharedStrings.xml><?xml version="1.0" encoding="utf-8"?>
<sst xmlns="http://schemas.openxmlformats.org/spreadsheetml/2006/main" count="90" uniqueCount="77">
  <si>
    <t>"___" _________________20___г.</t>
  </si>
  <si>
    <r>
      <t xml:space="preserve">Внесен в Единый реестр сторонников партии </t>
    </r>
    <r>
      <rPr>
        <b/>
        <sz val="10"/>
        <rFont val="Arial"/>
        <family val="2"/>
        <charset val="204"/>
      </rPr>
      <t>"ЕДИНАЯ РОССИЯ "</t>
    </r>
    <r>
      <rPr>
        <sz val="10"/>
        <rFont val="Arial"/>
        <family val="2"/>
        <charset val="204"/>
      </rPr>
      <t xml:space="preserve"> </t>
    </r>
  </si>
  <si>
    <t>г.</t>
  </si>
  <si>
    <t>.</t>
  </si>
  <si>
    <t>Подпись</t>
  </si>
  <si>
    <t>Дата</t>
  </si>
  <si>
    <r>
      <t xml:space="preserve">  Согласно Федеральному закону от 27.07.2006 № 152-ФЗ "О персональных данных" даю согласие Партии "</t>
    </r>
    <r>
      <rPr>
        <b/>
        <sz val="8"/>
        <rFont val="Arial"/>
        <family val="2"/>
        <charset val="204"/>
      </rPr>
      <t>ЕДИНАЯ РОССИЯ</t>
    </r>
    <r>
      <rPr>
        <sz val="8"/>
        <rFont val="Arial"/>
        <family val="2"/>
        <charset val="204"/>
      </rPr>
      <t>" (129110, г.Москва, Банный пер., д.3) на обработку, а именно совершение действий, предусмотренных п.3 ст.3 Федерального закона "О персональных данных", в том числе с использованием средств автоматизации, моих персональных данных, указанных в  заявлении о приеме в члены Партии, любыми не запрещенными законодательством Российской Федерации способами, в целях, определенных Уставом Партии. Настоящее согласие действует со дня  подписания до дня его отзыва в письменной форме.</t>
    </r>
  </si>
  <si>
    <t>С Положением о сторонниках Партии ознакомлен</t>
  </si>
  <si>
    <t>х</t>
  </si>
  <si>
    <t>Другая</t>
  </si>
  <si>
    <t>Наука</t>
  </si>
  <si>
    <t>Органы власти</t>
  </si>
  <si>
    <t>Культура и искусство</t>
  </si>
  <si>
    <t>Здравоохранение</t>
  </si>
  <si>
    <t>Госслужба</t>
  </si>
  <si>
    <t>Образование</t>
  </si>
  <si>
    <t>Промышленность</t>
  </si>
  <si>
    <t>Сельское хозяйство</t>
  </si>
  <si>
    <t>Сфера деятельности</t>
  </si>
  <si>
    <t>Представитель силовых структур (армия, МВД и др.)</t>
  </si>
  <si>
    <t>Временно неработающий</t>
  </si>
  <si>
    <t>Учащийся и студент</t>
  </si>
  <si>
    <t>Пенсионер</t>
  </si>
  <si>
    <t>Предприниматели</t>
  </si>
  <si>
    <t>Служащий</t>
  </si>
  <si>
    <t>Рабочий</t>
  </si>
  <si>
    <t>Социальная категория</t>
  </si>
  <si>
    <r>
      <t xml:space="preserve">Статистические сведения </t>
    </r>
    <r>
      <rPr>
        <sz val="10"/>
        <rFont val="Arial"/>
        <family val="2"/>
        <charset val="204"/>
      </rPr>
      <t>(Отметьте пожалуйста знаком Х)</t>
    </r>
  </si>
  <si>
    <t>Место работы и должность</t>
  </si>
  <si>
    <t>Не определился</t>
  </si>
  <si>
    <t>Нет</t>
  </si>
  <si>
    <t>Да</t>
  </si>
  <si>
    <r>
      <t xml:space="preserve">Имеется ли намерение вступить в Партию в перспективе </t>
    </r>
    <r>
      <rPr>
        <sz val="10"/>
        <rFont val="Arial"/>
        <family val="2"/>
        <charset val="204"/>
      </rPr>
      <t>(Отметьте пожалуйста знаком Х)</t>
    </r>
  </si>
  <si>
    <t>Готовность материальной поддержки Партии</t>
  </si>
  <si>
    <t>Подписка на партийную прессу</t>
  </si>
  <si>
    <t>Участие в избирательных кампаниях в качестве агитатора</t>
  </si>
  <si>
    <t>Поддержка кандидатов от Партии на выборах</t>
  </si>
  <si>
    <t>Участие в массовых мероприятиях</t>
  </si>
  <si>
    <r>
      <t xml:space="preserve">Предполагаемая форма поддержки Партии </t>
    </r>
    <r>
      <rPr>
        <sz val="10"/>
        <rFont val="Arial"/>
        <family val="2"/>
        <charset val="204"/>
      </rPr>
      <t>(Отметьте пожалуйста знаком Х)</t>
    </r>
  </si>
  <si>
    <t>)N</t>
  </si>
  <si>
    <t>код (</t>
  </si>
  <si>
    <t>Мобильный</t>
  </si>
  <si>
    <t xml:space="preserve"> </t>
  </si>
  <si>
    <t>Email</t>
  </si>
  <si>
    <t>Домашний</t>
  </si>
  <si>
    <t>Контактные телефоны</t>
  </si>
  <si>
    <r>
      <t xml:space="preserve">     Прошу считать меня сторонником Всероссийской политической партии </t>
    </r>
    <r>
      <rPr>
        <b/>
        <sz val="11"/>
        <rFont val="Courier"/>
        <family val="3"/>
      </rPr>
      <t>«ЕДИНАЯ РОССИЯ»</t>
    </r>
    <r>
      <rPr>
        <sz val="11"/>
        <rFont val="Courier"/>
        <family val="3"/>
      </rPr>
      <t>. Поддерживаю программные цели и практические действия Партии. Заявляю, что членом других политических партий не являюсь.</t>
    </r>
  </si>
  <si>
    <t>Заявление</t>
  </si>
  <si>
    <t>-</t>
  </si>
  <si>
    <t>код подразделения</t>
  </si>
  <si>
    <t>дата выдачи</t>
  </si>
  <si>
    <t>выдан:</t>
  </si>
  <si>
    <t>номер</t>
  </si>
  <si>
    <t>Паспорт: серия</t>
  </si>
  <si>
    <t>Квартира</t>
  </si>
  <si>
    <t>Корпус</t>
  </si>
  <si>
    <t>Дом</t>
  </si>
  <si>
    <t>Улица, проспект,переулок</t>
  </si>
  <si>
    <r>
      <t>ВСЕ ДАННЫЕ
ЗАПОЛНЯЮТСЯ
СОБСТВЕННОРУЧНО
ПЕЧАТНЫМИ БУКВАМИ ИЛИ РАЗБОРЧИВЫМ ПОЧЕРКОМ!</t>
    </r>
    <r>
      <rPr>
        <sz val="11"/>
        <rFont val="Arial"/>
        <family val="2"/>
        <charset val="204"/>
      </rPr>
      <t xml:space="preserve">
</t>
    </r>
  </si>
  <si>
    <t>Город, поселок, село</t>
  </si>
  <si>
    <t>Район</t>
  </si>
  <si>
    <t>Республика, край, область</t>
  </si>
  <si>
    <t>Индекс</t>
  </si>
  <si>
    <t>(место постоянной регистрации)</t>
  </si>
  <si>
    <t>проживающего(ей) по адресу:</t>
  </si>
  <si>
    <t>Дата рождения</t>
  </si>
  <si>
    <t>Отчество</t>
  </si>
  <si>
    <t>Имя</t>
  </si>
  <si>
    <t>Фамилия</t>
  </si>
  <si>
    <t>от гражданина(ки) Российской Федерации</t>
  </si>
  <si>
    <r>
      <t xml:space="preserve">отделение Всероссийской политической партии </t>
    </r>
    <r>
      <rPr>
        <b/>
        <sz val="10"/>
        <rFont val="Arial"/>
        <family val="2"/>
        <charset val="204"/>
      </rPr>
      <t>«ЕДИНАЯ РОССИЯ»</t>
    </r>
    <r>
      <rPr>
        <sz val="10"/>
        <rFont val="Arial"/>
        <family val="2"/>
        <charset val="204"/>
      </rPr>
      <t xml:space="preserve">  </t>
    </r>
  </si>
  <si>
    <t>местное</t>
  </si>
  <si>
    <t xml:space="preserve">      региональное (местное,первичное)</t>
  </si>
  <si>
    <t xml:space="preserve"> Волжское</t>
  </si>
  <si>
    <t xml:space="preserve">В </t>
  </si>
  <si>
    <t xml:space="preserve">ФОТО
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</si>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</sst>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Courier"/>
      <family val="3"/>
    </font>
    <font>
      <sz val="13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ourier"/>
      <family val="3"/>
    </font>
    <font>
      <sz val="11"/>
      <name val="Courier"/>
      <family val="3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5"/>
      <name val="Arial"/>
      <family val="2"/>
      <charset val="204"/>
    </font>
    <font>
      <b/>
      <sz val="13"/>
      <name val="Arial"/>
      <family val="2"/>
      <charset val="204"/>
    </font>
    <font>
      <sz val="18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0" xfId="0" applyFont="1" applyFill="1" applyAlignment="1">
      <alignment horizontal="right"/>
    </xf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/>
    <xf numFmtId="0" fontId="7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0" xfId="0" applyFont="1" applyFill="1" applyAlignment="1"/>
    <xf numFmtId="0" fontId="1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Border="1"/>
    <xf numFmtId="0" fontId="13" fillId="2" borderId="0" xfId="0" applyFont="1" applyFill="1" applyBorder="1" applyAlignment="1"/>
    <xf numFmtId="0" fontId="13" fillId="2" borderId="7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Alignment="1"/>
    <xf numFmtId="0" fontId="13" fillId="2" borderId="0" xfId="0" applyFont="1" applyFill="1" applyAlignment="1"/>
    <xf numFmtId="0" fontId="14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8" xfId="0" applyFont="1" applyFill="1" applyBorder="1" applyAlignment="1"/>
    <xf numFmtId="0" fontId="13" fillId="2" borderId="2" xfId="0" applyFont="1" applyFill="1" applyBorder="1" applyAlignment="1"/>
    <xf numFmtId="0" fontId="1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/>
    <xf numFmtId="0" fontId="1" fillId="0" borderId="10" xfId="0" applyFont="1" applyBorder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3" xfId="0" applyFont="1" applyBorder="1"/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7" fillId="4" borderId="8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6" fillId="0" borderId="3" xfId="0" applyFont="1" applyBorder="1"/>
    <xf numFmtId="49" fontId="6" fillId="0" borderId="3" xfId="0" applyNumberFormat="1" applyFont="1" applyBorder="1"/>
    <xf numFmtId="0" fontId="17" fillId="4" borderId="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6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7" xfId="0" applyFont="1" applyBorder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95;&#1072;&#1090;&#1100;%20&#1079;&#1072;&#1103;&#1074;&#1083;&#1077;&#1085;&#1080;&#1081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 данных"/>
      <sheetName val="Заявление члена Партии"/>
    </sheetNames>
    <sheetDataSet>
      <sheetData sheetId="0"/>
      <sheetData sheetId="1">
        <row r="10">
          <cell r="P10" t="str">
            <v/>
          </cell>
          <cell r="Q10" t="str">
            <v/>
          </cell>
          <cell r="S10" t="str">
            <v/>
          </cell>
          <cell r="T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2"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</row>
        <row r="14">
          <cell r="U14" t="str">
            <v>С</v>
          </cell>
          <cell r="V14" t="str">
            <v>а</v>
          </cell>
          <cell r="W14" t="str">
            <v>м</v>
          </cell>
          <cell r="X14" t="str">
            <v>а</v>
          </cell>
          <cell r="Y14" t="str">
            <v>р</v>
          </cell>
          <cell r="Z14" t="str">
            <v>с</v>
          </cell>
          <cell r="AA14" t="str">
            <v>к</v>
          </cell>
          <cell r="AB14" t="str">
            <v>а</v>
          </cell>
          <cell r="AC14" t="str">
            <v>я</v>
          </cell>
          <cell r="AE14" t="str">
            <v>о</v>
          </cell>
          <cell r="AF14" t="str">
            <v>б</v>
          </cell>
          <cell r="AG14" t="str">
            <v>л</v>
          </cell>
          <cell r="AH14" t="str">
            <v>а</v>
          </cell>
          <cell r="AI14" t="str">
            <v>с</v>
          </cell>
          <cell r="AJ14" t="str">
            <v>т</v>
          </cell>
          <cell r="AK14" t="str">
            <v>ь</v>
          </cell>
        </row>
        <row r="15"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9D5E-BC19-45DE-A24F-E46F7740626D}">
  <sheetPr codeName="Лист2">
    <pageSetUpPr fitToPage="1"/>
  </sheetPr>
  <dimension ref="A1:CI108"/>
  <sheetViews>
    <sheetView showGridLines="0" tabSelected="1" zoomScaleNormal="100" workbookViewId="0">
      <selection activeCell="J66" sqref="J66"/>
    </sheetView>
  </sheetViews>
  <sheetFormatPr defaultColWidth="0" defaultRowHeight="12.75" zeroHeight="1" x14ac:dyDescent="0.2"/>
  <cols>
    <col min="1" max="34" width="2.28515625" style="2" customWidth="1"/>
    <col min="35" max="35" width="2.5703125" style="2" customWidth="1"/>
    <col min="36" max="40" width="2.28515625" style="2" customWidth="1"/>
    <col min="41" max="42" width="2.140625" style="2" customWidth="1"/>
    <col min="43" max="43" width="0.42578125" style="1" customWidth="1"/>
    <col min="44" max="16384" width="0" style="1" hidden="1"/>
  </cols>
  <sheetData>
    <row r="1" spans="1:87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46" t="s">
        <v>76</v>
      </c>
      <c r="AL1" s="1"/>
      <c r="AM1" s="146"/>
      <c r="AN1" s="1"/>
      <c r="AO1" s="1"/>
      <c r="AP1" s="1"/>
    </row>
    <row r="2" spans="1:87" ht="5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46"/>
      <c r="AL2" s="1"/>
      <c r="AM2" s="146"/>
      <c r="AN2" s="1"/>
      <c r="AO2" s="1"/>
      <c r="AP2" s="1"/>
    </row>
    <row r="3" spans="1:87" ht="2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46"/>
      <c r="AL3" s="1"/>
      <c r="AM3" s="146"/>
      <c r="AN3" s="1"/>
      <c r="AO3" s="1"/>
      <c r="AP3" s="1"/>
    </row>
    <row r="4" spans="1:87" ht="12" customHeight="1" x14ac:dyDescent="0.2">
      <c r="A4" s="145" t="s">
        <v>75</v>
      </c>
      <c r="B4" s="144"/>
      <c r="C4" s="144"/>
      <c r="D4" s="144"/>
      <c r="E4" s="144"/>
      <c r="F4" s="144"/>
      <c r="G4" s="144"/>
      <c r="H4" s="144"/>
      <c r="I4" s="144"/>
      <c r="J4" s="144"/>
      <c r="K4" s="143"/>
      <c r="L4" s="86" t="s">
        <v>74</v>
      </c>
      <c r="N4" s="141"/>
      <c r="O4" s="141"/>
      <c r="P4" s="141"/>
      <c r="Q4" s="142" t="s">
        <v>73</v>
      </c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0" t="s">
        <v>72</v>
      </c>
      <c r="AC4" s="139" t="s">
        <v>71</v>
      </c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</row>
    <row r="5" spans="1:87" ht="13.5" customHeight="1" x14ac:dyDescent="0.2">
      <c r="A5" s="127"/>
      <c r="B5" s="126"/>
      <c r="C5" s="126"/>
      <c r="D5" s="126"/>
      <c r="E5" s="126"/>
      <c r="F5" s="126"/>
      <c r="G5" s="126"/>
      <c r="H5" s="126"/>
      <c r="I5" s="126"/>
      <c r="J5" s="126"/>
      <c r="K5" s="125"/>
      <c r="L5" s="139" t="s">
        <v>70</v>
      </c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</row>
    <row r="6" spans="1:87" ht="12" customHeight="1" x14ac:dyDescent="0.2">
      <c r="A6" s="127"/>
      <c r="B6" s="126"/>
      <c r="C6" s="126"/>
      <c r="D6" s="126"/>
      <c r="E6" s="126"/>
      <c r="F6" s="126"/>
      <c r="G6" s="126"/>
      <c r="H6" s="126"/>
      <c r="I6" s="126"/>
      <c r="J6" s="126"/>
      <c r="K6" s="125"/>
      <c r="L6" s="139" t="s">
        <v>69</v>
      </c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</row>
    <row r="7" spans="1:87" ht="12" customHeight="1" x14ac:dyDescent="0.2">
      <c r="A7" s="127"/>
      <c r="B7" s="126"/>
      <c r="C7" s="126"/>
      <c r="D7" s="126"/>
      <c r="E7" s="126"/>
      <c r="F7" s="126"/>
      <c r="G7" s="126"/>
      <c r="H7" s="126"/>
      <c r="I7" s="126"/>
      <c r="J7" s="126"/>
      <c r="K7" s="12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</row>
    <row r="8" spans="1:87" ht="12" customHeight="1" x14ac:dyDescent="0.2">
      <c r="A8" s="127"/>
      <c r="B8" s="126"/>
      <c r="C8" s="126"/>
      <c r="D8" s="126"/>
      <c r="E8" s="126"/>
      <c r="F8" s="126"/>
      <c r="G8" s="126"/>
      <c r="H8" s="126"/>
      <c r="I8" s="126"/>
      <c r="J8" s="126"/>
      <c r="K8" s="125"/>
      <c r="L8" s="97"/>
      <c r="M8" s="96" t="s">
        <v>68</v>
      </c>
      <c r="N8" s="96"/>
      <c r="O8" s="96"/>
      <c r="P8" s="96"/>
      <c r="Q8" s="96"/>
      <c r="R8" s="93"/>
      <c r="S8" s="84" t="str">
        <f>MID('[1]Ввод данных'!$E6,1,1)</f>
        <v/>
      </c>
      <c r="T8" s="84" t="str">
        <f>MID('[1]Ввод данных'!$E6,2,1)</f>
        <v/>
      </c>
      <c r="U8" s="84" t="str">
        <f>MID('[1]Ввод данных'!$E6,3,1)</f>
        <v/>
      </c>
      <c r="V8" s="84" t="str">
        <f>MID('[1]Ввод данных'!$E6,4,1)</f>
        <v/>
      </c>
      <c r="W8" s="84" t="str">
        <f>MID('[1]Ввод данных'!$E6,5,1)</f>
        <v/>
      </c>
      <c r="X8" s="84" t="str">
        <f>MID('[1]Ввод данных'!$E6,6,1)</f>
        <v/>
      </c>
      <c r="Y8" s="84" t="str">
        <f>MID('[1]Ввод данных'!$E6,7,1)</f>
        <v/>
      </c>
      <c r="Z8" s="84" t="str">
        <f>MID('[1]Ввод данных'!$E6,8,1)</f>
        <v/>
      </c>
      <c r="AA8" s="84" t="str">
        <f>MID('[1]Ввод данных'!$E6,9,1)</f>
        <v/>
      </c>
      <c r="AB8" s="84" t="str">
        <f>MID('[1]Ввод данных'!$E6,10,1)</f>
        <v/>
      </c>
      <c r="AC8" s="84" t="str">
        <f>MID('[1]Ввод данных'!$E6,11,1)</f>
        <v/>
      </c>
      <c r="AD8" s="84" t="str">
        <f>MID('[1]Ввод данных'!$E6,12,1)</f>
        <v/>
      </c>
      <c r="AE8" s="84" t="str">
        <f>MID('[1]Ввод данных'!$E6,13,1)</f>
        <v/>
      </c>
      <c r="AF8" s="84" t="str">
        <f>MID('[1]Ввод данных'!$E6,14,1)</f>
        <v/>
      </c>
      <c r="AG8" s="84" t="str">
        <f>MID('[1]Ввод данных'!$E6,15,1)</f>
        <v/>
      </c>
      <c r="AH8" s="133" t="str">
        <f>MID('[1]Ввод данных'!$E6,16,1)</f>
        <v/>
      </c>
      <c r="AI8" s="133" t="str">
        <f>MID('[1]Ввод данных'!$E6,17,1)</f>
        <v/>
      </c>
      <c r="AJ8" s="133" t="str">
        <f>MID('[1]Ввод данных'!$E6,18,1)</f>
        <v/>
      </c>
      <c r="AK8" s="136"/>
      <c r="AL8" s="136"/>
      <c r="AM8" s="136"/>
      <c r="AN8" s="136"/>
      <c r="AO8" s="136"/>
      <c r="AP8" s="138"/>
    </row>
    <row r="9" spans="1:87" ht="12" customHeight="1" x14ac:dyDescent="0.2">
      <c r="A9" s="127"/>
      <c r="B9" s="126"/>
      <c r="C9" s="126"/>
      <c r="D9" s="126"/>
      <c r="E9" s="126"/>
      <c r="F9" s="126"/>
      <c r="G9" s="126"/>
      <c r="H9" s="126"/>
      <c r="I9" s="126"/>
      <c r="J9" s="126"/>
      <c r="K9" s="125"/>
      <c r="L9" s="1"/>
      <c r="M9" s="96" t="s">
        <v>67</v>
      </c>
      <c r="N9" s="96"/>
      <c r="O9" s="96"/>
      <c r="P9" s="96"/>
      <c r="Q9" s="96"/>
      <c r="R9" s="93"/>
      <c r="S9" s="84" t="str">
        <f>MID('[1]Ввод данных'!$E7,1,1)</f>
        <v/>
      </c>
      <c r="T9" s="84" t="str">
        <f>MID('[1]Ввод данных'!$E7,2,1)</f>
        <v/>
      </c>
      <c r="U9" s="84" t="str">
        <f>MID('[1]Ввод данных'!$E7,3,1)</f>
        <v/>
      </c>
      <c r="V9" s="84" t="str">
        <f>MID('[1]Ввод данных'!$E7,4,1)</f>
        <v/>
      </c>
      <c r="W9" s="84" t="str">
        <f>MID('[1]Ввод данных'!$E7,5,1)</f>
        <v/>
      </c>
      <c r="X9" s="84" t="str">
        <f>MID('[1]Ввод данных'!$E7,6,1)</f>
        <v/>
      </c>
      <c r="Y9" s="84" t="str">
        <f>MID('[1]Ввод данных'!$E7,7,1)</f>
        <v/>
      </c>
      <c r="Z9" s="84" t="str">
        <f>MID('[1]Ввод данных'!$E7,8,1)</f>
        <v/>
      </c>
      <c r="AA9" s="84" t="str">
        <f>MID('[1]Ввод данных'!$E7,9,1)</f>
        <v/>
      </c>
      <c r="AB9" s="84" t="str">
        <f>MID('[1]Ввод данных'!$E7,10,1)</f>
        <v/>
      </c>
      <c r="AC9" s="84" t="str">
        <f>MID('[1]Ввод данных'!$E7,11,1)</f>
        <v/>
      </c>
      <c r="AD9" s="84" t="str">
        <f>MID('[1]Ввод данных'!$E7,12,1)</f>
        <v/>
      </c>
      <c r="AE9" s="84" t="str">
        <f>MID('[1]Ввод данных'!$E7,13,1)</f>
        <v/>
      </c>
      <c r="AF9" s="84" t="str">
        <f>MID('[1]Ввод данных'!$E7,14,1)</f>
        <v/>
      </c>
      <c r="AG9" s="84" t="str">
        <f>MID('[1]Ввод данных'!$E7,15,1)</f>
        <v/>
      </c>
      <c r="AH9" s="133" t="str">
        <f>MID('[1]Ввод данных'!$E7,16,1)</f>
        <v/>
      </c>
      <c r="AI9" s="133" t="str">
        <f>MID('[1]Ввод данных'!$E7,17,1)</f>
        <v/>
      </c>
      <c r="AJ9" s="133" t="str">
        <f>MID('[1]Ввод данных'!$E7,18,1)</f>
        <v/>
      </c>
      <c r="AK9" s="136"/>
      <c r="AL9" s="136"/>
      <c r="AM9" s="136"/>
      <c r="AN9" s="136"/>
      <c r="AO9" s="136"/>
      <c r="AP9" s="137"/>
    </row>
    <row r="10" spans="1:87" ht="12" customHeight="1" x14ac:dyDescent="0.2">
      <c r="A10" s="127"/>
      <c r="B10" s="126"/>
      <c r="C10" s="126"/>
      <c r="D10" s="126"/>
      <c r="E10" s="126"/>
      <c r="F10" s="126"/>
      <c r="G10" s="126"/>
      <c r="H10" s="126"/>
      <c r="I10" s="126"/>
      <c r="J10" s="126"/>
      <c r="K10" s="125"/>
      <c r="L10" s="75"/>
      <c r="M10" s="96" t="s">
        <v>66</v>
      </c>
      <c r="N10" s="96"/>
      <c r="O10" s="96"/>
      <c r="P10" s="96"/>
      <c r="Q10" s="96"/>
      <c r="R10" s="93"/>
      <c r="S10" s="84" t="str">
        <f>MID('[1]Ввод данных'!$E8,1,1)</f>
        <v/>
      </c>
      <c r="T10" s="84" t="str">
        <f>MID('[1]Ввод данных'!$E8,2,1)</f>
        <v/>
      </c>
      <c r="U10" s="84" t="str">
        <f>MID('[1]Ввод данных'!$E8,3,1)</f>
        <v/>
      </c>
      <c r="V10" s="84" t="str">
        <f>MID('[1]Ввод данных'!$E8,4,1)</f>
        <v/>
      </c>
      <c r="W10" s="84" t="str">
        <f>MID('[1]Ввод данных'!$E8,5,1)</f>
        <v/>
      </c>
      <c r="X10" s="84" t="str">
        <f>MID('[1]Ввод данных'!$E8,6,1)</f>
        <v/>
      </c>
      <c r="Y10" s="84" t="str">
        <f>MID('[1]Ввод данных'!$E8,7,1)</f>
        <v/>
      </c>
      <c r="Z10" s="84" t="str">
        <f>MID('[1]Ввод данных'!$E8,8,1)</f>
        <v/>
      </c>
      <c r="AA10" s="84" t="str">
        <f>MID('[1]Ввод данных'!$E8,9,1)</f>
        <v/>
      </c>
      <c r="AB10" s="84" t="str">
        <f>MID('[1]Ввод данных'!$E8,10,1)</f>
        <v/>
      </c>
      <c r="AC10" s="84" t="str">
        <f>MID('[1]Ввод данных'!$E8,11,1)</f>
        <v/>
      </c>
      <c r="AD10" s="84" t="str">
        <f>MID('[1]Ввод данных'!$E8,12,1)</f>
        <v/>
      </c>
      <c r="AE10" s="84" t="str">
        <f>MID('[1]Ввод данных'!$E8,13,1)</f>
        <v/>
      </c>
      <c r="AF10" s="84" t="str">
        <f>MID('[1]Ввод данных'!$E8,14,1)</f>
        <v/>
      </c>
      <c r="AG10" s="84" t="str">
        <f>MID('[1]Ввод данных'!$E8,15,1)</f>
        <v/>
      </c>
      <c r="AH10" s="133" t="str">
        <f>MID('[1]Ввод данных'!$E8,16,1)</f>
        <v/>
      </c>
      <c r="AI10" s="133" t="str">
        <f>MID('[1]Ввод данных'!$E8,17,1)</f>
        <v/>
      </c>
      <c r="AJ10" s="133" t="str">
        <f>MID('[1]Ввод данных'!$E8,18,1)</f>
        <v/>
      </c>
      <c r="AK10" s="136"/>
      <c r="AL10" s="136"/>
      <c r="AM10" s="136"/>
      <c r="AN10" s="136"/>
      <c r="AO10" s="136"/>
      <c r="AP10" s="135"/>
    </row>
    <row r="11" spans="1:87" ht="12" customHeight="1" x14ac:dyDescent="0.2">
      <c r="A11" s="127"/>
      <c r="B11" s="126"/>
      <c r="C11" s="126"/>
      <c r="D11" s="126"/>
      <c r="E11" s="126"/>
      <c r="F11" s="126"/>
      <c r="G11" s="126"/>
      <c r="H11" s="126"/>
      <c r="I11" s="126"/>
      <c r="J11" s="126"/>
      <c r="K11" s="125"/>
      <c r="L11" s="75"/>
      <c r="M11" s="96"/>
      <c r="N11" s="96"/>
      <c r="O11" s="96"/>
      <c r="P11" s="96"/>
      <c r="Q11" s="96"/>
      <c r="R11" s="87"/>
      <c r="S11" s="94"/>
      <c r="T11" s="95"/>
      <c r="U11" s="48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48"/>
      <c r="AN11" s="48"/>
      <c r="AO11" s="48"/>
      <c r="AP11" s="75"/>
    </row>
    <row r="12" spans="1:87" ht="12" customHeight="1" x14ac:dyDescent="0.2">
      <c r="A12" s="127"/>
      <c r="B12" s="126"/>
      <c r="C12" s="126"/>
      <c r="D12" s="126"/>
      <c r="E12" s="126"/>
      <c r="F12" s="126"/>
      <c r="G12" s="126"/>
      <c r="H12" s="126"/>
      <c r="I12" s="126"/>
      <c r="J12" s="126"/>
      <c r="K12" s="125"/>
      <c r="L12" s="96"/>
      <c r="M12" s="87" t="s">
        <v>65</v>
      </c>
      <c r="N12" s="87"/>
      <c r="O12" s="87"/>
      <c r="P12" s="87"/>
      <c r="Q12" s="87"/>
      <c r="R12" s="87"/>
      <c r="S12" s="134"/>
      <c r="T12" s="133" t="str">
        <f>'[1]Заявление члена Партии'!P10</f>
        <v/>
      </c>
      <c r="U12" s="130" t="str">
        <f>'[1]Заявление члена Партии'!Q10</f>
        <v/>
      </c>
      <c r="V12" s="132" t="s">
        <v>3</v>
      </c>
      <c r="W12" s="130" t="str">
        <f>'[1]Заявление члена Партии'!S10</f>
        <v/>
      </c>
      <c r="X12" s="130" t="str">
        <f>'[1]Заявление члена Партии'!T10</f>
        <v/>
      </c>
      <c r="Y12" s="131" t="s">
        <v>3</v>
      </c>
      <c r="Z12" s="130" t="str">
        <f>'[1]Заявление члена Партии'!V10</f>
        <v/>
      </c>
      <c r="AA12" s="130" t="str">
        <f>'[1]Заявление члена Партии'!W10</f>
        <v/>
      </c>
      <c r="AB12" s="130" t="str">
        <f>'[1]Заявление члена Партии'!X10</f>
        <v/>
      </c>
      <c r="AC12" s="130" t="str">
        <f>'[1]Заявление члена Партии'!Y10</f>
        <v/>
      </c>
      <c r="AD12" s="48"/>
      <c r="AE12" s="1" t="s">
        <v>64</v>
      </c>
      <c r="AF12" s="48"/>
      <c r="AG12" s="1"/>
      <c r="AH12" s="48"/>
      <c r="AI12" s="48"/>
      <c r="AJ12" s="48"/>
      <c r="AK12" s="87"/>
      <c r="AL12" s="87"/>
      <c r="AM12" s="87"/>
      <c r="AN12" s="87"/>
      <c r="AO12" s="87"/>
      <c r="AP12" s="1"/>
    </row>
    <row r="13" spans="1:87" ht="12" customHeight="1" x14ac:dyDescent="0.2">
      <c r="A13" s="127"/>
      <c r="B13" s="126"/>
      <c r="C13" s="126"/>
      <c r="D13" s="126"/>
      <c r="E13" s="126"/>
      <c r="F13" s="126"/>
      <c r="G13" s="126"/>
      <c r="H13" s="126"/>
      <c r="I13" s="126"/>
      <c r="J13" s="126"/>
      <c r="K13" s="125"/>
      <c r="L13" s="96"/>
      <c r="M13" s="1"/>
      <c r="N13" s="1"/>
      <c r="O13" s="1"/>
      <c r="P13" s="1"/>
      <c r="Q13" s="1"/>
      <c r="R13" s="1"/>
      <c r="S13" s="1"/>
      <c r="T13" s="1"/>
      <c r="U13" s="94"/>
      <c r="V13" s="48"/>
      <c r="W13" s="48"/>
      <c r="X13" s="1"/>
      <c r="Y13" s="1"/>
      <c r="Z13" s="1"/>
      <c r="AA13" s="1"/>
      <c r="AB13" s="1"/>
      <c r="AC13" s="1"/>
      <c r="AD13" s="1"/>
      <c r="AE13" s="129" t="s">
        <v>63</v>
      </c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48"/>
      <c r="AR13" s="48"/>
      <c r="AS13" s="48"/>
      <c r="AT13" s="48"/>
      <c r="AU13" s="48"/>
    </row>
    <row r="14" spans="1:87" ht="12" customHeight="1" x14ac:dyDescent="0.2">
      <c r="A14" s="127"/>
      <c r="B14" s="126"/>
      <c r="C14" s="126"/>
      <c r="D14" s="126"/>
      <c r="E14" s="126"/>
      <c r="F14" s="126"/>
      <c r="G14" s="126"/>
      <c r="H14" s="126"/>
      <c r="I14" s="126"/>
      <c r="J14" s="126"/>
      <c r="K14" s="125"/>
      <c r="L14" s="96"/>
      <c r="M14" s="1" t="s">
        <v>62</v>
      </c>
      <c r="N14" s="1"/>
      <c r="O14" s="1"/>
      <c r="P14" s="1"/>
      <c r="Q14" s="123" t="str">
        <f>'[1]Заявление члена Партии'!Y12</f>
        <v/>
      </c>
      <c r="R14" s="123" t="str">
        <f>'[1]Заявление члена Партии'!Z12</f>
        <v/>
      </c>
      <c r="S14" s="123" t="str">
        <f>'[1]Заявление члена Партии'!AA12</f>
        <v/>
      </c>
      <c r="T14" s="123" t="str">
        <f>'[1]Заявление члена Партии'!AB12</f>
        <v/>
      </c>
      <c r="U14" s="123" t="str">
        <f>'[1]Заявление члена Партии'!AC12</f>
        <v/>
      </c>
      <c r="V14" s="123" t="str">
        <f>'[1]Заявление члена Партии'!AD12</f>
        <v/>
      </c>
      <c r="W14" s="48"/>
      <c r="X14" s="1"/>
      <c r="Y14" s="1"/>
      <c r="Z14" s="1"/>
      <c r="AA14" s="1"/>
      <c r="AB14" s="1"/>
      <c r="AC14" s="1"/>
      <c r="AD14" s="1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48"/>
      <c r="AR14" s="48"/>
      <c r="AS14" s="48"/>
      <c r="AT14" s="48"/>
      <c r="AU14" s="48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ht="12" customHeight="1" x14ac:dyDescent="0.2">
      <c r="A15" s="127"/>
      <c r="B15" s="126"/>
      <c r="C15" s="126"/>
      <c r="D15" s="126"/>
      <c r="E15" s="126"/>
      <c r="F15" s="126"/>
      <c r="G15" s="126"/>
      <c r="H15" s="126"/>
      <c r="I15" s="126"/>
      <c r="J15" s="126"/>
      <c r="K15" s="125"/>
      <c r="L15" s="96"/>
      <c r="M15" s="118" t="s">
        <v>61</v>
      </c>
      <c r="N15" s="118"/>
      <c r="O15" s="118"/>
      <c r="P15" s="118"/>
      <c r="Q15" s="118"/>
      <c r="R15" s="118"/>
      <c r="S15" s="118"/>
      <c r="T15" s="118"/>
      <c r="U15" s="118"/>
      <c r="V15" s="118"/>
      <c r="W15" s="113"/>
      <c r="X15" s="123" t="str">
        <f>'[1]Заявление члена Партии'!U14</f>
        <v>С</v>
      </c>
      <c r="Y15" s="123" t="str">
        <f>'[1]Заявление члена Партии'!V14</f>
        <v>а</v>
      </c>
      <c r="Z15" s="123" t="str">
        <f>'[1]Заявление члена Партии'!W14</f>
        <v>м</v>
      </c>
      <c r="AA15" s="123" t="str">
        <f>'[1]Заявление члена Партии'!X14</f>
        <v>а</v>
      </c>
      <c r="AB15" s="123" t="str">
        <f>'[1]Заявление члена Партии'!Y14</f>
        <v>р</v>
      </c>
      <c r="AC15" s="123" t="str">
        <f>'[1]Заявление члена Партии'!Z14</f>
        <v>с</v>
      </c>
      <c r="AD15" s="123" t="str">
        <f>'[1]Заявление члена Партии'!AA14</f>
        <v>к</v>
      </c>
      <c r="AE15" s="123" t="str">
        <f>'[1]Заявление члена Партии'!AB14</f>
        <v>а</v>
      </c>
      <c r="AF15" s="123" t="str">
        <f>'[1]Заявление члена Партии'!AC14</f>
        <v>я</v>
      </c>
      <c r="AG15" s="123"/>
      <c r="AH15" s="123" t="str">
        <f>'[1]Заявление члена Партии'!AE14</f>
        <v>о</v>
      </c>
      <c r="AI15" s="123" t="str">
        <f>'[1]Заявление члена Партии'!AF14</f>
        <v>б</v>
      </c>
      <c r="AJ15" s="123" t="str">
        <f>'[1]Заявление члена Партии'!AG14</f>
        <v>л</v>
      </c>
      <c r="AK15" s="123" t="str">
        <f>'[1]Заявление члена Партии'!AH14</f>
        <v>а</v>
      </c>
      <c r="AL15" s="123" t="str">
        <f>'[1]Заявление члена Партии'!AI14</f>
        <v>с</v>
      </c>
      <c r="AM15" s="123" t="str">
        <f>'[1]Заявление члена Партии'!AJ14</f>
        <v>т</v>
      </c>
      <c r="AN15" s="123" t="str">
        <f>'[1]Заявление члена Партии'!AK14</f>
        <v>ь</v>
      </c>
      <c r="AO15" s="123"/>
      <c r="AP15" s="123"/>
      <c r="AQ15" s="48"/>
      <c r="AR15" s="48"/>
      <c r="AS15" s="48"/>
      <c r="AT15" s="48"/>
      <c r="AU15" s="48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2" customHeight="1" x14ac:dyDescent="0.2">
      <c r="A16" s="127"/>
      <c r="B16" s="126"/>
      <c r="C16" s="126"/>
      <c r="D16" s="126"/>
      <c r="E16" s="126"/>
      <c r="F16" s="126"/>
      <c r="G16" s="126"/>
      <c r="H16" s="126"/>
      <c r="I16" s="126"/>
      <c r="J16" s="126"/>
      <c r="K16" s="125"/>
      <c r="L16" s="87"/>
      <c r="M16" s="118" t="s">
        <v>60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3"/>
      <c r="X16" s="123" t="str">
        <f>'[1]Заявление члена Партии'!U15</f>
        <v/>
      </c>
      <c r="Y16" s="123" t="str">
        <f>'[1]Заявление члена Партии'!V15</f>
        <v/>
      </c>
      <c r="Z16" s="123" t="str">
        <f>'[1]Заявление члена Партии'!W15</f>
        <v/>
      </c>
      <c r="AA16" s="123" t="str">
        <f>'[1]Заявление члена Партии'!X15</f>
        <v/>
      </c>
      <c r="AB16" s="123" t="str">
        <f>'[1]Заявление члена Партии'!Y15</f>
        <v/>
      </c>
      <c r="AC16" s="123" t="str">
        <f>'[1]Заявление члена Партии'!Z15</f>
        <v/>
      </c>
      <c r="AD16" s="123" t="str">
        <f>'[1]Заявление члена Партии'!AA15</f>
        <v/>
      </c>
      <c r="AE16" s="123" t="str">
        <f>'[1]Заявление члена Партии'!AB15</f>
        <v/>
      </c>
      <c r="AF16" s="123" t="str">
        <f>'[1]Заявление члена Партии'!AC15</f>
        <v/>
      </c>
      <c r="AG16" s="124" t="str">
        <f>'[1]Заявление члена Партии'!AD15</f>
        <v/>
      </c>
      <c r="AH16" s="123" t="str">
        <f>'[1]Заявление члена Партии'!AE15</f>
        <v/>
      </c>
      <c r="AI16" s="123" t="str">
        <f>'[1]Заявление члена Партии'!AF15</f>
        <v/>
      </c>
      <c r="AJ16" s="123" t="str">
        <f>'[1]Заявление члена Партии'!AG15</f>
        <v/>
      </c>
      <c r="AK16" s="123" t="str">
        <f>'[1]Заявление члена Партии'!AH15</f>
        <v/>
      </c>
      <c r="AL16" s="123" t="str">
        <f>'[1]Заявление члена Партии'!AI15</f>
        <v/>
      </c>
      <c r="AM16" s="123" t="str">
        <f>'[1]Заявление члена Партии'!AJ15</f>
        <v/>
      </c>
      <c r="AN16" s="123" t="str">
        <f>'[1]Заявление члена Партии'!AK15</f>
        <v/>
      </c>
      <c r="AO16" s="123" t="str">
        <f>'[1]Заявление члена Партии'!AL15</f>
        <v/>
      </c>
      <c r="AP16" s="123" t="str">
        <f>'[1]Заявление члена Партии'!AM15</f>
        <v/>
      </c>
      <c r="AQ16" s="48"/>
      <c r="AR16" s="48"/>
      <c r="AS16" s="48"/>
      <c r="AT16" s="48"/>
      <c r="AU16" s="48"/>
      <c r="AV16" s="5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12" customHeight="1" x14ac:dyDescent="0.2">
      <c r="A17" s="122"/>
      <c r="B17" s="121"/>
      <c r="C17" s="121"/>
      <c r="D17" s="121"/>
      <c r="E17" s="121"/>
      <c r="F17" s="121"/>
      <c r="G17" s="121"/>
      <c r="H17" s="121"/>
      <c r="I17" s="121"/>
      <c r="J17" s="121"/>
      <c r="K17" s="120"/>
      <c r="L17" s="1"/>
      <c r="M17" s="118" t="s">
        <v>59</v>
      </c>
      <c r="N17" s="118"/>
      <c r="O17" s="118"/>
      <c r="P17" s="118"/>
      <c r="Q17" s="118"/>
      <c r="R17" s="118"/>
      <c r="S17" s="118"/>
      <c r="T17" s="118"/>
      <c r="U17" s="118"/>
      <c r="V17" s="118"/>
      <c r="W17" s="113"/>
      <c r="X17" s="110" t="str">
        <f>MID('[1]Ввод данных'!$F13,1,1)</f>
        <v/>
      </c>
      <c r="Y17" s="110" t="str">
        <f>MID('[1]Ввод данных'!$F13,2,1)</f>
        <v/>
      </c>
      <c r="Z17" s="110" t="str">
        <f>MID('[1]Ввод данных'!$F13,3,1)</f>
        <v/>
      </c>
      <c r="AA17" s="110" t="str">
        <f>MID('[1]Ввод данных'!$F13,4,1)</f>
        <v/>
      </c>
      <c r="AB17" s="110" t="str">
        <f>MID('[1]Ввод данных'!$F13,5,1)</f>
        <v/>
      </c>
      <c r="AC17" s="110" t="str">
        <f>MID('[1]Ввод данных'!$F13,6,1)</f>
        <v/>
      </c>
      <c r="AD17" s="110" t="str">
        <f>MID('[1]Ввод данных'!$F13,7,1)</f>
        <v/>
      </c>
      <c r="AE17" s="110" t="str">
        <f>MID('[1]Ввод данных'!$F13,8,1)</f>
        <v/>
      </c>
      <c r="AF17" s="110" t="str">
        <f>MID('[1]Ввод данных'!$F13,9,1)</f>
        <v/>
      </c>
      <c r="AG17" s="110" t="str">
        <f>MID('[1]Ввод данных'!$F13,10,1)</f>
        <v/>
      </c>
      <c r="AH17" s="110" t="str">
        <f>MID('[1]Ввод данных'!$F13,11,1)</f>
        <v/>
      </c>
      <c r="AI17" s="110" t="str">
        <f>MID('[1]Ввод данных'!$F13,12,1)</f>
        <v/>
      </c>
      <c r="AJ17" s="110" t="str">
        <f>MID('[1]Ввод данных'!$F13,13,1)</f>
        <v/>
      </c>
      <c r="AK17" s="110" t="str">
        <f>MID('[1]Ввод данных'!$F13,14,1)</f>
        <v/>
      </c>
      <c r="AL17" s="110" t="str">
        <f>MID('[1]Ввод данных'!$F13,15,1)</f>
        <v/>
      </c>
      <c r="AM17" s="110" t="str">
        <f>MID('[1]Ввод данных'!$F13,16,1)</f>
        <v/>
      </c>
      <c r="AN17" s="110" t="str">
        <f>MID('[1]Ввод данных'!$F13,17,1)</f>
        <v/>
      </c>
      <c r="AO17" s="110" t="str">
        <f>MID('[1]Ввод данных'!$F13,18,1)</f>
        <v/>
      </c>
      <c r="AP17" s="110" t="str">
        <f>MID('[1]Ввод данных'!$F13,19,1)</f>
        <v/>
      </c>
      <c r="AQ17" s="48"/>
      <c r="AR17" s="48"/>
      <c r="AS17" s="48"/>
      <c r="AT17" s="48"/>
      <c r="AU17" s="48"/>
      <c r="AV17" s="5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12" customHeight="1" x14ac:dyDescent="0.2">
      <c r="A18" s="119" t="s">
        <v>58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"/>
      <c r="M18" s="118" t="s">
        <v>57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3"/>
      <c r="X18" s="110" t="str">
        <f>MID('[1]Ввод данных'!$G14,1,1)</f>
        <v/>
      </c>
      <c r="Y18" s="110" t="str">
        <f>MID('[1]Ввод данных'!$G14,2,1)</f>
        <v/>
      </c>
      <c r="Z18" s="110" t="str">
        <f>MID('[1]Ввод данных'!$G14,3,1)</f>
        <v/>
      </c>
      <c r="AA18" s="110" t="str">
        <f>MID('[1]Ввод данных'!$G14,4,1)</f>
        <v/>
      </c>
      <c r="AB18" s="110" t="str">
        <f>MID('[1]Ввод данных'!$G14,5,1)</f>
        <v/>
      </c>
      <c r="AC18" s="110" t="str">
        <f>MID('[1]Ввод данных'!$G14,6,1)</f>
        <v/>
      </c>
      <c r="AD18" s="110" t="str">
        <f>MID('[1]Ввод данных'!$G14,7,1)</f>
        <v/>
      </c>
      <c r="AE18" s="110" t="str">
        <f>MID('[1]Ввод данных'!$G14,8,1)</f>
        <v/>
      </c>
      <c r="AF18" s="110" t="str">
        <f>MID('[1]Ввод данных'!$G14,9,1)</f>
        <v/>
      </c>
      <c r="AG18" s="110" t="str">
        <f>MID('[1]Ввод данных'!$G14,10,1)</f>
        <v/>
      </c>
      <c r="AH18" s="110" t="str">
        <f>MID('[1]Ввод данных'!$G14,11,1)</f>
        <v/>
      </c>
      <c r="AI18" s="110" t="str">
        <f>MID('[1]Ввод данных'!$G14,12,1)</f>
        <v/>
      </c>
      <c r="AJ18" s="110" t="str">
        <f>MID('[1]Ввод данных'!$G14,13,1)</f>
        <v/>
      </c>
      <c r="AK18" s="110" t="str">
        <f>MID('[1]Ввод данных'!$G14,14,1)</f>
        <v/>
      </c>
      <c r="AL18" s="110" t="str">
        <f>MID('[1]Ввод данных'!$G14,15,1)</f>
        <v/>
      </c>
      <c r="AM18" s="110" t="str">
        <f>MID('[1]Ввод данных'!$G14,16,1)</f>
        <v/>
      </c>
      <c r="AN18" s="110" t="str">
        <f>MID('[1]Ввод данных'!$G14,17,1)</f>
        <v/>
      </c>
      <c r="AO18" s="110" t="str">
        <f>MID('[1]Ввод данных'!$G14,18,1)</f>
        <v/>
      </c>
      <c r="AP18" s="110" t="str">
        <f>MID('[1]Ввод данных'!$G14,19,1)</f>
        <v/>
      </c>
      <c r="AQ18" s="48"/>
      <c r="AV18" s="5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5.25" customHeight="1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79"/>
      <c r="X19" s="94"/>
      <c r="Y19" s="94"/>
      <c r="Z19" s="95"/>
      <c r="AA19" s="95"/>
      <c r="AB19" s="95"/>
      <c r="AC19" s="94"/>
      <c r="AD19" s="94"/>
      <c r="AE19" s="94"/>
      <c r="AF19" s="95"/>
      <c r="AG19" s="94"/>
      <c r="AH19" s="95"/>
      <c r="AI19" s="94"/>
      <c r="AJ19" s="94"/>
      <c r="AK19" s="94"/>
      <c r="AL19" s="94"/>
      <c r="AM19" s="48"/>
      <c r="AN19" s="48"/>
      <c r="AO19" s="48"/>
      <c r="AP19" s="48"/>
      <c r="AV19" s="5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5"/>
      <c r="CB19" s="5"/>
      <c r="CC19" s="5"/>
      <c r="CD19" s="5"/>
      <c r="CE19" s="5"/>
      <c r="CF19" s="5"/>
      <c r="CG19" s="5"/>
      <c r="CH19" s="5"/>
      <c r="CI19" s="5"/>
    </row>
    <row r="20" spans="1:87" ht="12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115"/>
      <c r="M20" s="1" t="s">
        <v>42</v>
      </c>
      <c r="N20" s="1"/>
      <c r="O20" s="1"/>
      <c r="P20" s="48"/>
      <c r="Q20" s="48"/>
      <c r="R20" s="48"/>
      <c r="S20" s="48"/>
      <c r="T20" s="48"/>
      <c r="U20" s="48"/>
      <c r="V20" s="48"/>
      <c r="W20" s="48"/>
      <c r="X20" s="87" t="s">
        <v>56</v>
      </c>
      <c r="Y20" s="93"/>
      <c r="Z20" s="110" t="str">
        <f>MID('[1]Ввод данных'!$E15,1,1)</f>
        <v/>
      </c>
      <c r="AA20" s="110" t="str">
        <f>MID('[1]Ввод данных'!$E15,2,1)</f>
        <v/>
      </c>
      <c r="AB20" s="110" t="str">
        <f>MID('[1]Ввод данных'!$E15,3,1)</f>
        <v/>
      </c>
      <c r="AC20" s="117" t="s">
        <v>55</v>
      </c>
      <c r="AD20" s="87"/>
      <c r="AE20" s="93"/>
      <c r="AF20" s="110" t="str">
        <f>MID('[1]Ввод данных'!$E16,1,1)</f>
        <v/>
      </c>
      <c r="AG20" s="110" t="str">
        <f>MID('[1]Ввод данных'!$E16,2,1)</f>
        <v/>
      </c>
      <c r="AH20" s="110" t="str">
        <f>MID('[1]Ввод данных'!$E16,3,1)</f>
        <v/>
      </c>
      <c r="AI20" s="117" t="s">
        <v>54</v>
      </c>
      <c r="AJ20" s="87"/>
      <c r="AK20" s="87"/>
      <c r="AL20" s="93"/>
      <c r="AM20" s="110" t="str">
        <f>MID('[1]Ввод данных'!$E17,1,1)</f>
        <v/>
      </c>
      <c r="AN20" s="110" t="str">
        <f>MID('[1]Ввод данных'!$E17,2,1)</f>
        <v/>
      </c>
      <c r="AO20" s="110" t="str">
        <f>MID('[1]Ввод данных'!$E17,3,1)</f>
        <v/>
      </c>
      <c r="AP20" s="116"/>
      <c r="AQ20" s="48"/>
      <c r="AR20" s="48"/>
      <c r="AS20" s="48"/>
      <c r="AV20" s="5"/>
      <c r="AW20" s="103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5.2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115"/>
      <c r="M21" s="1"/>
      <c r="N21" s="1"/>
      <c r="O21" s="1"/>
      <c r="P21" s="48"/>
      <c r="Q21" s="48"/>
      <c r="R21" s="48"/>
      <c r="S21" s="48"/>
      <c r="T21" s="108"/>
      <c r="U21" s="108"/>
      <c r="V21" s="108"/>
      <c r="W21" s="108"/>
      <c r="X21" s="87"/>
      <c r="Y21" s="87"/>
      <c r="Z21" s="94"/>
      <c r="AA21" s="94"/>
      <c r="AB21" s="94"/>
      <c r="AC21" s="106"/>
      <c r="AD21" s="87"/>
      <c r="AE21" s="87"/>
      <c r="AF21" s="95"/>
      <c r="AG21" s="95"/>
      <c r="AH21" s="95"/>
      <c r="AI21" s="87"/>
      <c r="AJ21" s="87"/>
      <c r="AK21" s="87"/>
      <c r="AL21" s="87"/>
      <c r="AM21" s="48"/>
      <c r="AN21" s="48"/>
      <c r="AO21" s="48"/>
      <c r="AP21" s="48"/>
      <c r="AQ21" s="48"/>
      <c r="AR21" s="48"/>
      <c r="AS21" s="48"/>
      <c r="AV21" s="5"/>
      <c r="AW21" s="103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12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2"/>
      <c r="M22" s="114" t="s">
        <v>53</v>
      </c>
      <c r="N22" s="114"/>
      <c r="O22" s="114"/>
      <c r="P22" s="114"/>
      <c r="Q22" s="114"/>
      <c r="R22" s="114"/>
      <c r="S22" s="113"/>
      <c r="T22" s="110" t="str">
        <f>MID('[1]Ввод данных'!$F19,1,1)</f>
        <v/>
      </c>
      <c r="U22" s="110" t="str">
        <f>MID('[1]Ввод данных'!$F19,2,1)</f>
        <v/>
      </c>
      <c r="V22" s="110" t="str">
        <f>MID('[1]Ввод данных'!$F19,3,1)</f>
        <v/>
      </c>
      <c r="W22" s="110" t="str">
        <f>MID('[1]Ввод данных'!$F19,4,1)</f>
        <v/>
      </c>
      <c r="X22" s="48"/>
      <c r="Y22" s="48"/>
      <c r="Z22" s="112" t="s">
        <v>52</v>
      </c>
      <c r="AA22" s="112"/>
      <c r="AB22" s="111"/>
      <c r="AC22" s="110" t="str">
        <f>MID('[1]Ввод данных'!$F20,1,1)</f>
        <v/>
      </c>
      <c r="AD22" s="110" t="str">
        <f>MID('[1]Ввод данных'!$F20,2,1)</f>
        <v/>
      </c>
      <c r="AE22" s="110" t="str">
        <f>MID('[1]Ввод данных'!$F20,3,1)</f>
        <v/>
      </c>
      <c r="AF22" s="110" t="str">
        <f>MID('[1]Ввод данных'!$F20,4,1)</f>
        <v/>
      </c>
      <c r="AG22" s="110" t="str">
        <f>MID('[1]Ввод данных'!$F20,5,1)</f>
        <v/>
      </c>
      <c r="AH22" s="110" t="str">
        <f>MID('[1]Ввод данных'!$F20,6,1)</f>
        <v/>
      </c>
      <c r="AI22" s="87"/>
      <c r="AJ22" s="87"/>
      <c r="AK22" s="87"/>
      <c r="AL22" s="87"/>
      <c r="AM22" s="87"/>
      <c r="AN22" s="87"/>
      <c r="AO22" s="87"/>
      <c r="AP22" s="87"/>
      <c r="AQ22" s="48"/>
      <c r="AR22" s="48"/>
      <c r="AS22" s="48"/>
      <c r="AV22" s="5"/>
      <c r="AW22" s="103"/>
      <c r="AX22" s="103"/>
      <c r="AY22" s="103"/>
      <c r="AZ22" s="103"/>
      <c r="BA22" s="103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2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2"/>
      <c r="M23" s="109"/>
      <c r="N23" s="109"/>
      <c r="O23" s="109"/>
      <c r="P23" s="109"/>
      <c r="Q23" s="109"/>
      <c r="R23" s="109"/>
      <c r="S23" s="109"/>
      <c r="T23" s="107"/>
      <c r="U23" s="95"/>
      <c r="V23" s="95"/>
      <c r="W23" s="95"/>
      <c r="X23" s="108"/>
      <c r="Y23" s="108"/>
      <c r="Z23" s="105"/>
      <c r="AA23" s="105"/>
      <c r="AB23" s="105"/>
      <c r="AC23" s="107"/>
      <c r="AD23" s="107"/>
      <c r="AE23" s="107"/>
      <c r="AF23" s="107"/>
      <c r="AG23" s="107"/>
      <c r="AH23" s="106"/>
      <c r="AI23" s="106"/>
      <c r="AJ23" s="106"/>
      <c r="AK23" s="105"/>
      <c r="AL23" s="105"/>
      <c r="AM23" s="104"/>
      <c r="AN23" s="87"/>
      <c r="AO23" s="87"/>
      <c r="AP23" s="87"/>
      <c r="AQ23" s="48"/>
      <c r="AV23" s="5"/>
      <c r="AW23" s="103"/>
      <c r="AX23" s="103"/>
      <c r="AY23" s="103"/>
      <c r="AZ23" s="103"/>
      <c r="BA23" s="103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s="97" customFormat="1" ht="12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2"/>
      <c r="M24" s="102" t="s">
        <v>51</v>
      </c>
      <c r="N24" s="101"/>
      <c r="O24" s="101"/>
      <c r="P24" s="100"/>
      <c r="Q24" s="67" t="str">
        <f>MID('[1]Ввод данных'!$C$23,1,1)</f>
        <v/>
      </c>
      <c r="R24" s="67" t="str">
        <f>MID('[1]Ввод данных'!$C$23,2,1)</f>
        <v/>
      </c>
      <c r="S24" s="67" t="str">
        <f>MID('[1]Ввод данных'!$C$23,3,1)</f>
        <v/>
      </c>
      <c r="T24" s="67" t="str">
        <f>MID('[1]Ввод данных'!$C$23,4,1)</f>
        <v/>
      </c>
      <c r="U24" s="67" t="str">
        <f>MID('[1]Ввод данных'!$C$23,5,1)</f>
        <v/>
      </c>
      <c r="V24" s="67" t="str">
        <f>MID('[1]Ввод данных'!$C$23,6,1)</f>
        <v/>
      </c>
      <c r="W24" s="67" t="str">
        <f>MID('[1]Ввод данных'!$C$23,7,1)</f>
        <v/>
      </c>
      <c r="X24" s="67" t="str">
        <f>MID('[1]Ввод данных'!$C$23,8,1)</f>
        <v/>
      </c>
      <c r="Y24" s="67" t="str">
        <f>MID('[1]Ввод данных'!$C$23,9,1)</f>
        <v/>
      </c>
      <c r="Z24" s="67" t="str">
        <f>MID('[1]Ввод данных'!$C$23,10,1)</f>
        <v/>
      </c>
      <c r="AA24" s="67" t="str">
        <f>MID('[1]Ввод данных'!$C$23,11,1)</f>
        <v/>
      </c>
      <c r="AB24" s="67" t="str">
        <f>MID('[1]Ввод данных'!$C$23,12,1)</f>
        <v/>
      </c>
      <c r="AC24" s="67" t="str">
        <f>MID('[1]Ввод данных'!$C$23,13,1)</f>
        <v/>
      </c>
      <c r="AD24" s="67" t="str">
        <f>MID('[1]Ввод данных'!$C$23,14,1)</f>
        <v/>
      </c>
      <c r="AE24" s="67" t="str">
        <f>MID('[1]Ввод данных'!$C$23,15,1)</f>
        <v/>
      </c>
      <c r="AF24" s="67" t="str">
        <f>MID('[1]Ввод данных'!$C$23,16,1)</f>
        <v/>
      </c>
      <c r="AG24" s="67" t="str">
        <f>MID('[1]Ввод данных'!$C$23,17,1)</f>
        <v/>
      </c>
      <c r="AH24" s="67" t="str">
        <f>MID('[1]Ввод данных'!$C$23,18,1)</f>
        <v/>
      </c>
      <c r="AI24" s="67" t="str">
        <f>MID('[1]Ввод данных'!$C$23,19,1)</f>
        <v/>
      </c>
      <c r="AJ24" s="67" t="str">
        <f>MID('[1]Ввод данных'!$C$23,20,1)</f>
        <v/>
      </c>
      <c r="AK24" s="67" t="str">
        <f>MID('[1]Ввод данных'!$C$23,21,1)</f>
        <v/>
      </c>
      <c r="AL24" s="67" t="str">
        <f>MID('[1]Ввод данных'!$C$23,22,1)</f>
        <v/>
      </c>
      <c r="AM24" s="67" t="str">
        <f>MID('[1]Ввод данных'!$C$23,23,1)</f>
        <v/>
      </c>
      <c r="AN24" s="67" t="str">
        <f>MID('[1]Ввод данных'!$C$23,24,1)</f>
        <v/>
      </c>
      <c r="AO24" s="67" t="str">
        <f>MID('[1]Ввод данных'!$C$23,25,1)</f>
        <v/>
      </c>
      <c r="AP24" s="67" t="str">
        <f>MID('[1]Ввод данных'!$C$23,26,1)</f>
        <v/>
      </c>
      <c r="AQ24" s="99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s="97" customFormat="1" ht="12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96"/>
      <c r="M25" s="67" t="str">
        <f>MID('[1]Ввод данных'!$C$23,27,1)</f>
        <v/>
      </c>
      <c r="N25" s="67" t="str">
        <f>MID('[1]Ввод данных'!$C$23,28,1)</f>
        <v/>
      </c>
      <c r="O25" s="67" t="str">
        <f>MID('[1]Ввод данных'!$C$23,29,1)</f>
        <v/>
      </c>
      <c r="P25" s="67" t="str">
        <f>MID('[1]Ввод данных'!$C$23,30,1)</f>
        <v/>
      </c>
      <c r="Q25" s="67" t="str">
        <f>MID('[1]Ввод данных'!$C$23,31,1)</f>
        <v/>
      </c>
      <c r="R25" s="67" t="str">
        <f>MID('[1]Ввод данных'!$C$23,32,1)</f>
        <v/>
      </c>
      <c r="S25" s="67" t="str">
        <f>MID('[1]Ввод данных'!$C$23,33,1)</f>
        <v/>
      </c>
      <c r="T25" s="67" t="str">
        <f>MID('[1]Ввод данных'!$C$23,34,1)</f>
        <v/>
      </c>
      <c r="U25" s="67" t="str">
        <f>MID('[1]Ввод данных'!$C$23,35,1)</f>
        <v/>
      </c>
      <c r="V25" s="67" t="str">
        <f>MID('[1]Ввод данных'!$C$23,36,1)</f>
        <v/>
      </c>
      <c r="W25" s="67" t="str">
        <f>MID('[1]Ввод данных'!$C$23,37,1)</f>
        <v/>
      </c>
      <c r="X25" s="67" t="str">
        <f>MID('[1]Ввод данных'!$C$23,38,1)</f>
        <v/>
      </c>
      <c r="Y25" s="67" t="str">
        <f>MID('[1]Ввод данных'!$C$23,39,1)</f>
        <v/>
      </c>
      <c r="Z25" s="67" t="str">
        <f>MID('[1]Ввод данных'!$C$23,40,1)</f>
        <v/>
      </c>
      <c r="AA25" s="67" t="str">
        <f>MID('[1]Ввод данных'!$C$23,41,1)</f>
        <v/>
      </c>
      <c r="AB25" s="67" t="str">
        <f>MID('[1]Ввод данных'!$C$23,42,1)</f>
        <v/>
      </c>
      <c r="AC25" s="67" t="str">
        <f>MID('[1]Ввод данных'!$C$23,43,1)</f>
        <v/>
      </c>
      <c r="AD25" s="67" t="str">
        <f>MID('[1]Ввод данных'!$C$23,44,1)</f>
        <v/>
      </c>
      <c r="AE25" s="67" t="str">
        <f>MID('[1]Ввод данных'!$C$23,45,1)</f>
        <v/>
      </c>
      <c r="AF25" s="67" t="str">
        <f>MID('[1]Ввод данных'!$C$23,46,1)</f>
        <v/>
      </c>
      <c r="AG25" s="67" t="str">
        <f>MID('[1]Ввод данных'!$C$23,47,1)</f>
        <v/>
      </c>
      <c r="AH25" s="67" t="str">
        <f>MID('[1]Ввод данных'!$C$23,48,1)</f>
        <v/>
      </c>
      <c r="AI25" s="67" t="str">
        <f>MID('[1]Ввод данных'!$C$23,49,1)</f>
        <v/>
      </c>
      <c r="AJ25" s="67" t="str">
        <f>MID('[1]Ввод данных'!$C$23,50,1)</f>
        <v/>
      </c>
      <c r="AK25" s="67" t="str">
        <f>MID('[1]Ввод данных'!$C$23,51,1)</f>
        <v/>
      </c>
      <c r="AL25" s="67" t="str">
        <f>MID('[1]Ввод данных'!$C$23,52,1)</f>
        <v/>
      </c>
      <c r="AM25" s="67" t="str">
        <f>MID('[1]Ввод данных'!$C$23,53,1)</f>
        <v/>
      </c>
      <c r="AN25" s="67" t="str">
        <f>MID('[1]Ввод данных'!$C$23,54,1)</f>
        <v/>
      </c>
      <c r="AO25" s="67" t="str">
        <f>MID('[1]Ввод данных'!$C$23,55,1)</f>
        <v/>
      </c>
      <c r="AP25" s="67" t="str">
        <f>MID('[1]Ввод данных'!$C$23,56,1)</f>
        <v/>
      </c>
      <c r="AQ25" s="99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s="97" customFormat="1" ht="12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96"/>
      <c r="M26" s="67" t="str">
        <f>MID('[1]Ввод данных'!$C$23,57,1)</f>
        <v/>
      </c>
      <c r="N26" s="67" t="str">
        <f>MID('[1]Ввод данных'!$C$23,58,1)</f>
        <v/>
      </c>
      <c r="O26" s="67" t="str">
        <f>MID('[1]Ввод данных'!$C$23,59,1)</f>
        <v/>
      </c>
      <c r="P26" s="67" t="str">
        <f>MID('[1]Ввод данных'!$C$23,60,1)</f>
        <v/>
      </c>
      <c r="Q26" s="67" t="str">
        <f>MID('[1]Ввод данных'!$C$23,61,1)</f>
        <v/>
      </c>
      <c r="R26" s="67" t="str">
        <f>MID('[1]Ввод данных'!$C$23,62,1)</f>
        <v/>
      </c>
      <c r="S26" s="67" t="str">
        <f>MID('[1]Ввод данных'!$C$23,63,1)</f>
        <v/>
      </c>
      <c r="T26" s="67" t="str">
        <f>MID('[1]Ввод данных'!$C$23,64,1)</f>
        <v/>
      </c>
      <c r="U26" s="67" t="str">
        <f>MID('[1]Ввод данных'!$C$23,65,1)</f>
        <v/>
      </c>
      <c r="V26" s="67" t="str">
        <f>MID('[1]Ввод данных'!$C$23,66,1)</f>
        <v/>
      </c>
      <c r="W26" s="67" t="str">
        <f>MID('[1]Ввод данных'!$C$23,67,1)</f>
        <v/>
      </c>
      <c r="X26" s="67" t="str">
        <f>MID('[1]Ввод данных'!$C$23,68,1)</f>
        <v/>
      </c>
      <c r="Y26" s="67" t="str">
        <f>MID('[1]Ввод данных'!$C$23,69,1)</f>
        <v/>
      </c>
      <c r="Z26" s="67" t="str">
        <f>MID('[1]Ввод данных'!$C$23,70,1)</f>
        <v/>
      </c>
      <c r="AA26" s="67" t="str">
        <f>MID('[1]Ввод данных'!$C$23,71,1)</f>
        <v/>
      </c>
      <c r="AB26" s="67" t="str">
        <f>MID('[1]Ввод данных'!$C$23,72,1)</f>
        <v/>
      </c>
      <c r="AC26" s="67" t="str">
        <f>MID('[1]Ввод данных'!$C$23,73,1)</f>
        <v/>
      </c>
      <c r="AD26" s="67" t="str">
        <f>MID('[1]Ввод данных'!$C$23,74,1)</f>
        <v/>
      </c>
      <c r="AE26" s="67" t="str">
        <f>MID('[1]Ввод данных'!$C$23,75,1)</f>
        <v/>
      </c>
      <c r="AF26" s="67" t="str">
        <f>MID('[1]Ввод данных'!$C$23,76,1)</f>
        <v/>
      </c>
      <c r="AG26" s="67" t="str">
        <f>MID('[1]Ввод данных'!$C$23,77,1)</f>
        <v/>
      </c>
      <c r="AH26" s="67" t="str">
        <f>MID('[1]Ввод данных'!$C$23,78,1)</f>
        <v/>
      </c>
      <c r="AI26" s="67" t="str">
        <f>MID('[1]Ввод данных'!$C$23,79,1)</f>
        <v/>
      </c>
      <c r="AJ26" s="67" t="str">
        <f>MID('[1]Ввод данных'!$C$23,80,1)</f>
        <v/>
      </c>
      <c r="AK26" s="67" t="str">
        <f>MID('[1]Ввод данных'!$C$23,81,1)</f>
        <v/>
      </c>
      <c r="AL26" s="67" t="str">
        <f>MID('[1]Ввод данных'!$C$23,82,1)</f>
        <v/>
      </c>
      <c r="AM26" s="67" t="str">
        <f>MID('[1]Ввод данных'!$C$23,83,1)</f>
        <v/>
      </c>
      <c r="AN26" s="67" t="str">
        <f>MID('[1]Ввод данных'!$C$23,84,1)</f>
        <v/>
      </c>
      <c r="AO26" s="67" t="str">
        <f>MID('[1]Ввод данных'!$C$23,85,1)</f>
        <v/>
      </c>
      <c r="AP26" s="67" t="str">
        <f>MID('[1]Ввод данных'!$C$23,86,1)</f>
        <v/>
      </c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5.2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96"/>
      <c r="M27" s="48"/>
      <c r="N27" s="48"/>
      <c r="O27" s="48"/>
      <c r="P27" s="48"/>
      <c r="Q27" s="48"/>
      <c r="R27" s="94"/>
      <c r="S27" s="95"/>
      <c r="T27" s="95"/>
      <c r="U27" s="48"/>
      <c r="V27" s="94"/>
      <c r="W27" s="95"/>
      <c r="X27" s="94"/>
      <c r="Y27" s="95"/>
      <c r="Z27" s="95"/>
      <c r="AA27" s="95"/>
      <c r="AB27" s="95"/>
      <c r="AC27" s="94"/>
      <c r="AD27" s="94"/>
      <c r="AE27" s="48"/>
      <c r="AF27" s="48"/>
      <c r="AG27" s="94"/>
      <c r="AH27" s="94"/>
      <c r="AI27" s="94"/>
      <c r="AJ27" s="94"/>
      <c r="AK27" s="94"/>
      <c r="AL27" s="94"/>
      <c r="AM27" s="48"/>
      <c r="AN27" s="48"/>
      <c r="AO27" s="48"/>
      <c r="AP27" s="48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s="76" customFormat="1" ht="12" customHeigh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2"/>
      <c r="M28" s="87" t="s">
        <v>50</v>
      </c>
      <c r="N28" s="87"/>
      <c r="O28" s="87"/>
      <c r="P28" s="87"/>
      <c r="Q28" s="87"/>
      <c r="R28" s="93"/>
      <c r="S28" s="84" t="str">
        <f>MID('[1]Ввод данных'!$F21,1,1)</f>
        <v/>
      </c>
      <c r="T28" s="84" t="str">
        <f>MID('[1]Ввод данных'!$F21,2,1)</f>
        <v/>
      </c>
      <c r="U28" s="92" t="s">
        <v>3</v>
      </c>
      <c r="V28" s="84" t="str">
        <f>MID('[1]Ввод данных'!$F21,3,1)</f>
        <v/>
      </c>
      <c r="W28" s="84" t="str">
        <f>MID('[1]Ввод данных'!$F21,4,1)</f>
        <v/>
      </c>
      <c r="X28" s="91" t="s">
        <v>3</v>
      </c>
      <c r="Y28" s="85" t="str">
        <f>MID('[1]Ввод данных'!$F21,5,1)</f>
        <v/>
      </c>
      <c r="Z28" s="84" t="str">
        <f>MID('[1]Ввод данных'!$F21,6,1)</f>
        <v/>
      </c>
      <c r="AA28" s="84" t="str">
        <f>MID('[1]Ввод данных'!$F21,7,1)</f>
        <v/>
      </c>
      <c r="AB28" s="84" t="str">
        <f>MID('[1]Ввод данных'!$F21,8,1)</f>
        <v/>
      </c>
      <c r="AC28" s="48"/>
      <c r="AD28" s="87"/>
      <c r="AE28" s="48"/>
      <c r="AF28" s="48"/>
      <c r="AG28" s="48"/>
      <c r="AH28" s="48"/>
      <c r="AI28" s="48"/>
      <c r="AJ28" s="48"/>
      <c r="AK28" s="1"/>
      <c r="AL28" s="87"/>
      <c r="AM28" s="1"/>
      <c r="AN28" s="1"/>
      <c r="AO28" s="1"/>
      <c r="AP28" s="1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</row>
    <row r="29" spans="1:87" ht="4.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2"/>
      <c r="M29" s="87"/>
      <c r="N29" s="87"/>
      <c r="O29" s="87"/>
      <c r="P29" s="87"/>
      <c r="Q29" s="87"/>
      <c r="R29" s="87"/>
      <c r="S29" s="90"/>
      <c r="T29" s="90"/>
      <c r="U29" s="89"/>
      <c r="V29" s="88"/>
      <c r="W29" s="88"/>
      <c r="X29" s="89"/>
      <c r="Y29" s="88"/>
      <c r="Z29" s="88"/>
      <c r="AA29" s="88"/>
      <c r="AB29" s="88"/>
      <c r="AC29" s="48"/>
      <c r="AD29" s="87"/>
      <c r="AE29" s="48"/>
      <c r="AF29" s="48"/>
      <c r="AG29" s="48"/>
      <c r="AH29" s="48"/>
      <c r="AI29" s="48"/>
      <c r="AJ29" s="48"/>
      <c r="AK29" s="1"/>
      <c r="AL29" s="87"/>
      <c r="AM29" s="1"/>
      <c r="AN29" s="1"/>
      <c r="AO29" s="1"/>
      <c r="AP29" s="1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s="8" customFormat="1" ht="12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2"/>
      <c r="M30" s="82" t="s">
        <v>49</v>
      </c>
      <c r="N30" s="82"/>
      <c r="O30" s="82"/>
      <c r="P30" s="82"/>
      <c r="Q30" s="82"/>
      <c r="R30" s="82"/>
      <c r="S30" s="86"/>
      <c r="T30" s="86"/>
      <c r="U30" s="86"/>
      <c r="V30" s="85" t="str">
        <f>MID('[1]Ввод данных'!$L25,1,1)</f>
        <v/>
      </c>
      <c r="W30" s="84" t="str">
        <f>MID('[1]Ввод данных'!$L25,2,1)</f>
        <v/>
      </c>
      <c r="X30" s="84" t="str">
        <f>MID('[1]Ввод данных'!$L25,3,1)</f>
        <v/>
      </c>
      <c r="Y30" s="81" t="s">
        <v>48</v>
      </c>
      <c r="Z30" s="85" t="str">
        <f>MID('[1]Ввод данных'!$L25,5,1)</f>
        <v/>
      </c>
      <c r="AA30" s="84" t="str">
        <f>MID('[1]Ввод данных'!$L25,6,1)</f>
        <v/>
      </c>
      <c r="AB30" s="84" t="str">
        <f>MID('[1]Ввод данных'!$L25,7,1)</f>
        <v/>
      </c>
      <c r="AC30" s="1"/>
      <c r="AD30" s="1"/>
      <c r="AE30" s="1"/>
      <c r="AF30" s="48"/>
      <c r="AG30" s="48"/>
      <c r="AH30" s="48"/>
      <c r="AI30" s="48"/>
      <c r="AJ30" s="79"/>
      <c r="AK30" s="79"/>
      <c r="AL30" s="79"/>
      <c r="AM30" s="79"/>
      <c r="AN30" s="79"/>
      <c r="AO30" s="79"/>
      <c r="AP30" s="1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</row>
    <row r="31" spans="1:87" s="8" customFormat="1" ht="5.2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0"/>
      <c r="W31" s="80"/>
      <c r="X31" s="80"/>
      <c r="Y31" s="81"/>
      <c r="Z31" s="80"/>
      <c r="AA31" s="80"/>
      <c r="AB31" s="80"/>
      <c r="AC31" s="1"/>
      <c r="AD31" s="1"/>
      <c r="AE31" s="1"/>
      <c r="AF31" s="48"/>
      <c r="AG31" s="48"/>
      <c r="AH31" s="48"/>
      <c r="AI31" s="48"/>
      <c r="AJ31" s="79"/>
      <c r="AK31" s="79"/>
      <c r="AL31" s="79"/>
      <c r="AM31" s="79"/>
      <c r="AN31" s="79"/>
      <c r="AO31" s="79"/>
      <c r="AP31" s="1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</row>
    <row r="32" spans="1:87" s="76" customFormat="1" ht="16.5" customHeight="1" x14ac:dyDescent="0.25">
      <c r="B32" s="78" t="s">
        <v>47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</row>
    <row r="33" spans="1:87" ht="1.5" customHeight="1" x14ac:dyDescent="0.2">
      <c r="A33" s="1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s="8" customFormat="1" ht="48.75" customHeight="1" x14ac:dyDescent="0.25">
      <c r="B34" s="74" t="s">
        <v>46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</row>
    <row r="35" spans="1:87" ht="3" customHeight="1" x14ac:dyDescent="0.3">
      <c r="C35" s="7"/>
      <c r="D35" s="7"/>
      <c r="E35" s="7"/>
      <c r="F35" s="7"/>
      <c r="G35" s="7"/>
      <c r="H35" s="7"/>
      <c r="I35" s="7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ht="12" customHeight="1" x14ac:dyDescent="0.2">
      <c r="A36" s="46" t="s">
        <v>45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ht="5.25" customHeight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87" ht="12" customHeight="1" x14ac:dyDescent="0.2">
      <c r="B38" s="3" t="s">
        <v>44</v>
      </c>
      <c r="C38" s="3"/>
      <c r="D38" s="3"/>
      <c r="E38" s="3"/>
      <c r="F38" s="3"/>
      <c r="G38" s="68" t="s">
        <v>40</v>
      </c>
      <c r="H38" s="68"/>
      <c r="I38" s="71"/>
      <c r="J38" s="70">
        <v>8</v>
      </c>
      <c r="K38" s="69" t="str">
        <f>MID('[1]Ввод данных'!$F$48,2,1)</f>
        <v/>
      </c>
      <c r="L38" s="69" t="str">
        <f>MID('[1]Ввод данных'!$F$48,3,1)</f>
        <v/>
      </c>
      <c r="M38" s="69" t="str">
        <f>MID('[1]Ввод данных'!$F$48,4,1)</f>
        <v/>
      </c>
      <c r="N38" s="2" t="s">
        <v>39</v>
      </c>
      <c r="P38" s="69" t="str">
        <f>MID('[1]Ввод данных'!$F$48,5,1)</f>
        <v/>
      </c>
      <c r="Q38" s="69" t="str">
        <f>MID('[1]Ввод данных'!$F$48,6,1)</f>
        <v/>
      </c>
      <c r="R38" s="69" t="str">
        <f>MID('[1]Ввод данных'!$F$48,7,1)</f>
        <v/>
      </c>
      <c r="S38" s="69" t="str">
        <f>MID('[1]Ввод данных'!$F$48,8,1)</f>
        <v/>
      </c>
      <c r="T38" s="69" t="str">
        <f>MID('[1]Ввод данных'!$F$48,9,1)</f>
        <v/>
      </c>
      <c r="U38" s="69" t="str">
        <f>MID('[1]Ввод данных'!$F$48,10,1)</f>
        <v/>
      </c>
      <c r="V38" s="69" t="str">
        <f>MID('[1]Ввод данных'!$F$48,11,1)</f>
        <v/>
      </c>
      <c r="W38" s="73" t="s">
        <v>43</v>
      </c>
      <c r="X38" s="72"/>
      <c r="Y38" s="72"/>
      <c r="Z38" s="66" t="str">
        <f>MID('[1]Ввод данных'!$F$51,1,1)</f>
        <v/>
      </c>
      <c r="AA38" s="66" t="str">
        <f>MID('[1]Ввод данных'!$F$51,2,1)</f>
        <v/>
      </c>
      <c r="AB38" s="66" t="str">
        <f>MID('[1]Ввод данных'!$F$51,3,1)</f>
        <v/>
      </c>
      <c r="AC38" s="66" t="str">
        <f>MID('[1]Ввод данных'!$F$51,4,1)</f>
        <v/>
      </c>
      <c r="AD38" s="66" t="str">
        <f>MID('[1]Ввод данных'!$F$51,5,1)</f>
        <v/>
      </c>
      <c r="AE38" s="66" t="str">
        <f>MID('[1]Ввод данных'!$F$51,6,1)</f>
        <v/>
      </c>
      <c r="AF38" s="66" t="str">
        <f>MID('[1]Ввод данных'!$F$51,7,1)</f>
        <v/>
      </c>
      <c r="AG38" s="66" t="str">
        <f>MID('[1]Ввод данных'!$F$51,8,1)</f>
        <v/>
      </c>
      <c r="AH38" s="66" t="str">
        <f>MID('[1]Ввод данных'!$F$51,9,1)</f>
        <v/>
      </c>
      <c r="AI38" s="66" t="str">
        <f>MID('[1]Ввод данных'!$F$51,10,1)</f>
        <v/>
      </c>
      <c r="AJ38" s="66" t="str">
        <f>MID('[1]Ввод данных'!$F$51,11,1)</f>
        <v/>
      </c>
      <c r="AK38" s="66" t="str">
        <f>MID('[1]Ввод данных'!$F$51,12,1)</f>
        <v/>
      </c>
      <c r="AL38" s="66" t="str">
        <f>MID('[1]Ввод данных'!$F$51,13,1)</f>
        <v/>
      </c>
      <c r="AM38" s="66" t="str">
        <f>MID('[1]Ввод данных'!$F$51,14,1)</f>
        <v/>
      </c>
      <c r="AN38" s="66" t="str">
        <f>MID('[1]Ввод данных'!$F$51,15,1)</f>
        <v/>
      </c>
      <c r="AO38" s="66" t="str">
        <f>MID('[1]Ввод данных'!$F$51,16,1)</f>
        <v/>
      </c>
      <c r="AP38" s="66" t="str">
        <f>MID('[1]Ввод данных'!$F$51,17,1)</f>
        <v/>
      </c>
      <c r="AQ38" s="66" t="str">
        <f>MID('[1]Ввод данных'!$F$51,18,1)</f>
        <v/>
      </c>
      <c r="AR38" s="66" t="str">
        <f>MID('[1]Ввод данных'!$F$51,19,1)</f>
        <v/>
      </c>
      <c r="AS38" s="66" t="str">
        <f>MID('[1]Ввод данных'!$F$51,20,1)</f>
        <v/>
      </c>
    </row>
    <row r="39" spans="1:87" ht="12" customHeight="1" x14ac:dyDescent="0.2">
      <c r="B39" s="3" t="s">
        <v>25</v>
      </c>
      <c r="C39" s="3"/>
      <c r="D39" s="3"/>
      <c r="E39" s="3"/>
      <c r="F39" s="2" t="s">
        <v>42</v>
      </c>
      <c r="G39" s="68" t="s">
        <v>40</v>
      </c>
      <c r="H39" s="68"/>
      <c r="I39" s="71"/>
      <c r="J39" s="70">
        <v>8</v>
      </c>
      <c r="K39" s="69" t="str">
        <f>MID('[1]Ввод данных'!$F$49,2,1)</f>
        <v/>
      </c>
      <c r="L39" s="69" t="str">
        <f>MID('[1]Ввод данных'!$F$49,3,1)</f>
        <v/>
      </c>
      <c r="M39" s="69" t="str">
        <f>MID('[1]Ввод данных'!$F$49,4,1)</f>
        <v/>
      </c>
      <c r="N39" s="2" t="s">
        <v>39</v>
      </c>
      <c r="P39" s="69" t="str">
        <f>MID('[1]Ввод данных'!$F$49,5,1)</f>
        <v/>
      </c>
      <c r="Q39" s="69" t="str">
        <f>MID('[1]Ввод данных'!$F$49,6,1)</f>
        <v/>
      </c>
      <c r="R39" s="69" t="str">
        <f>MID('[1]Ввод данных'!$F$49,7,1)</f>
        <v/>
      </c>
      <c r="S39" s="69" t="str">
        <f>MID('[1]Ввод данных'!$F$49,8,1)</f>
        <v/>
      </c>
      <c r="T39" s="69" t="str">
        <f>MID('[1]Ввод данных'!$F$49,9,1)</f>
        <v/>
      </c>
      <c r="U39" s="69" t="str">
        <f>MID('[1]Ввод данных'!$F$49,10,1)</f>
        <v/>
      </c>
      <c r="V39" s="69" t="str">
        <f>MID('[1]Ввод данных'!$F$49,11,1)</f>
        <v/>
      </c>
      <c r="Z39" s="66" t="str">
        <f>MID('[1]Ввод данных'!$F$51,18,1)</f>
        <v/>
      </c>
      <c r="AA39" s="66" t="str">
        <f>MID('[1]Ввод данных'!$F$51,19,1)</f>
        <v/>
      </c>
      <c r="AB39" s="66" t="str">
        <f>MID('[1]Ввод данных'!$F$51,20,1)</f>
        <v/>
      </c>
      <c r="AC39" s="66" t="str">
        <f>MID('[1]Ввод данных'!$F$51,21,1)</f>
        <v/>
      </c>
      <c r="AD39" s="66" t="str">
        <f>MID('[1]Ввод данных'!$F$51,22,1)</f>
        <v/>
      </c>
      <c r="AE39" s="66" t="str">
        <f>MID('[1]Ввод данных'!$F$51,23,1)</f>
        <v/>
      </c>
      <c r="AF39" s="66" t="str">
        <f>MID('[1]Ввод данных'!$F$51,24,1)</f>
        <v/>
      </c>
      <c r="AG39" s="66" t="str">
        <f>MID('[1]Ввод данных'!$F$51,25,1)</f>
        <v/>
      </c>
      <c r="AH39" s="66" t="str">
        <f>MID('[1]Ввод данных'!$F$51,26,1)</f>
        <v/>
      </c>
      <c r="AI39" s="66" t="str">
        <f>MID('[1]Ввод данных'!$F$51,27,1)</f>
        <v/>
      </c>
      <c r="AJ39" s="66" t="str">
        <f>MID('[1]Ввод данных'!$F$51,28,1)</f>
        <v/>
      </c>
      <c r="AK39" s="66" t="str">
        <f>MID('[1]Ввод данных'!$F$51,29,1)</f>
        <v/>
      </c>
      <c r="AL39" s="66" t="str">
        <f>MID('[1]Ввод данных'!$F$51,30,1)</f>
        <v/>
      </c>
      <c r="AM39" s="66" t="str">
        <f>MID('[1]Ввод данных'!$F$51,31,1)</f>
        <v/>
      </c>
      <c r="AN39" s="66" t="str">
        <f>MID('[1]Ввод данных'!$F$51,32,1)</f>
        <v/>
      </c>
      <c r="AO39" s="66" t="str">
        <f>MID('[1]Ввод данных'!$F$51,33,1)</f>
        <v/>
      </c>
      <c r="AP39" s="66" t="str">
        <f>MID('[1]Ввод данных'!$F$51,34,1)</f>
        <v/>
      </c>
    </row>
    <row r="40" spans="1:87" ht="12" customHeight="1" x14ac:dyDescent="0.2">
      <c r="B40" s="3" t="s">
        <v>41</v>
      </c>
      <c r="C40" s="3"/>
      <c r="D40" s="3"/>
      <c r="E40" s="3"/>
      <c r="F40" s="3"/>
      <c r="G40" s="68" t="s">
        <v>40</v>
      </c>
      <c r="H40" s="68"/>
      <c r="I40" s="21"/>
      <c r="J40" s="67">
        <v>8</v>
      </c>
      <c r="K40" s="66" t="str">
        <f>MID('[1]Ввод данных'!$F$50,2,1)</f>
        <v/>
      </c>
      <c r="L40" s="66" t="str">
        <f>MID('[1]Ввод данных'!$F$50,3,1)</f>
        <v/>
      </c>
      <c r="M40" s="66" t="str">
        <f>MID('[1]Ввод данных'!$F$50,4,1)</f>
        <v/>
      </c>
      <c r="N40" s="2" t="s">
        <v>39</v>
      </c>
      <c r="P40" s="66" t="str">
        <f>MID('[1]Ввод данных'!$F$50,5,1)</f>
        <v/>
      </c>
      <c r="Q40" s="66" t="str">
        <f>MID('[1]Ввод данных'!$F$50,6,1)</f>
        <v/>
      </c>
      <c r="R40" s="66" t="str">
        <f>MID('[1]Ввод данных'!$F$50,7,1)</f>
        <v/>
      </c>
      <c r="S40" s="66" t="str">
        <f>MID('[1]Ввод данных'!$F$50,8,1)</f>
        <v/>
      </c>
      <c r="T40" s="66" t="str">
        <f>MID('[1]Ввод данных'!$F$50,9,1)</f>
        <v/>
      </c>
      <c r="U40" s="66" t="str">
        <f>MID('[1]Ввод данных'!$F$50,10,1)</f>
        <v/>
      </c>
      <c r="V40" s="66" t="str">
        <f>MID('[1]Ввод данных'!$F$50,11,1)</f>
        <v/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87" ht="6" customHeight="1" x14ac:dyDescent="0.2">
      <c r="B41" s="4"/>
      <c r="C41" s="4"/>
      <c r="D41" s="4"/>
      <c r="E41" s="4"/>
      <c r="F41" s="4"/>
      <c r="G41" s="65"/>
      <c r="H41" s="65"/>
      <c r="I41" s="28"/>
      <c r="J41" s="28"/>
      <c r="K41" s="28"/>
      <c r="L41" s="28"/>
      <c r="M41" s="28"/>
      <c r="P41" s="28"/>
      <c r="Q41" s="28"/>
      <c r="R41" s="28"/>
      <c r="S41" s="28"/>
      <c r="T41" s="28"/>
      <c r="U41" s="28"/>
      <c r="V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87" ht="12" customHeight="1" x14ac:dyDescent="0.2">
      <c r="A42" s="46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</row>
    <row r="43" spans="1:87" ht="5.25" customHeight="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87" s="59" customFormat="1" ht="12" customHeight="1" x14ac:dyDescent="0.2">
      <c r="A44" s="60"/>
      <c r="B44" s="60">
        <v>1</v>
      </c>
      <c r="C44" s="34" t="str">
        <f>MID('[1]Ввод данных'!$H53,1,1)</f>
        <v/>
      </c>
      <c r="D44" s="64" t="s">
        <v>37</v>
      </c>
      <c r="E44" s="53"/>
      <c r="F44" s="53"/>
      <c r="G44" s="53"/>
      <c r="H44" s="53"/>
      <c r="I44" s="53"/>
      <c r="J44" s="60"/>
      <c r="K44" s="55"/>
      <c r="L44" s="53"/>
      <c r="M44" s="62"/>
      <c r="N44" s="62"/>
      <c r="O44" s="62"/>
      <c r="P44" s="60"/>
      <c r="Q44" s="55"/>
      <c r="R44" s="53"/>
      <c r="S44" s="53"/>
      <c r="T44" s="53"/>
      <c r="U44" s="53"/>
      <c r="V44" s="53"/>
      <c r="W44" s="53"/>
      <c r="X44" s="60">
        <v>2</v>
      </c>
      <c r="Y44" s="34" t="str">
        <f>MID('[1]Ввод данных'!$H55,1,1)</f>
        <v/>
      </c>
      <c r="Z44" s="53" t="s">
        <v>36</v>
      </c>
      <c r="AC44" s="55"/>
      <c r="AD44" s="55"/>
      <c r="AE44" s="55"/>
      <c r="AF44" s="55"/>
      <c r="AG44" s="55"/>
      <c r="AH44" s="55"/>
      <c r="AI44" s="60"/>
      <c r="AJ44" s="60"/>
      <c r="AK44" s="55"/>
      <c r="AL44" s="53"/>
      <c r="AM44" s="60"/>
      <c r="AN44" s="60"/>
      <c r="AO44" s="53"/>
      <c r="AP44" s="60"/>
    </row>
    <row r="45" spans="1:87" s="59" customFormat="1" ht="6" customHeight="1" x14ac:dyDescent="0.3">
      <c r="A45" s="60"/>
      <c r="B45" s="60"/>
      <c r="C45" s="63"/>
      <c r="D45" s="53"/>
      <c r="E45" s="53"/>
      <c r="F45" s="53"/>
      <c r="G45" s="53"/>
      <c r="H45" s="53"/>
      <c r="I45" s="53"/>
      <c r="J45" s="60"/>
      <c r="K45" s="55"/>
      <c r="L45" s="53"/>
      <c r="M45" s="62"/>
      <c r="N45" s="62"/>
      <c r="O45" s="62"/>
      <c r="P45" s="60"/>
      <c r="Q45" s="55"/>
      <c r="R45" s="53"/>
      <c r="S45" s="53"/>
      <c r="T45" s="53"/>
      <c r="U45" s="53"/>
      <c r="V45" s="53"/>
      <c r="W45" s="53"/>
      <c r="X45" s="53"/>
      <c r="Y45" s="61"/>
      <c r="Z45" s="60"/>
      <c r="AA45" s="55"/>
      <c r="AB45" s="55"/>
      <c r="AC45" s="55"/>
      <c r="AD45" s="55"/>
      <c r="AE45" s="55"/>
      <c r="AF45" s="55"/>
      <c r="AG45" s="55"/>
      <c r="AH45" s="55"/>
      <c r="AI45" s="60"/>
      <c r="AJ45" s="60"/>
      <c r="AK45" s="55"/>
      <c r="AL45" s="53"/>
      <c r="AM45" s="60"/>
      <c r="AN45" s="60"/>
      <c r="AO45" s="53"/>
      <c r="AP45" s="60"/>
    </row>
    <row r="46" spans="1:87" s="48" customFormat="1" ht="12" customHeight="1" x14ac:dyDescent="0.2">
      <c r="A46" s="28"/>
      <c r="B46" s="58">
        <v>3</v>
      </c>
      <c r="C46" s="34" t="str">
        <f>MID('[1]Ввод данных'!$H57,1,1)</f>
        <v/>
      </c>
      <c r="D46" s="53" t="s">
        <v>35</v>
      </c>
      <c r="E46" s="36"/>
      <c r="F46" s="36"/>
      <c r="G46" s="36"/>
      <c r="H46" s="36"/>
      <c r="I46" s="36"/>
      <c r="J46" s="28"/>
      <c r="K46" s="28"/>
      <c r="L46" s="28"/>
      <c r="M46" s="36"/>
      <c r="N46" s="36"/>
      <c r="O46" s="36"/>
      <c r="P46" s="28"/>
      <c r="Q46" s="28"/>
      <c r="R46" s="49"/>
      <c r="S46" s="49"/>
      <c r="T46" s="49"/>
      <c r="U46" s="49"/>
      <c r="X46" s="55">
        <v>4</v>
      </c>
      <c r="Y46" s="34" t="str">
        <f>MID('[1]Ввод данных'!$H58,1,1)</f>
        <v/>
      </c>
      <c r="Z46" s="53" t="s">
        <v>34</v>
      </c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36"/>
      <c r="AL46" s="36"/>
      <c r="AM46" s="36"/>
      <c r="AN46" s="36"/>
      <c r="AO46" s="36"/>
      <c r="AP46" s="28"/>
    </row>
    <row r="47" spans="1:87" s="48" customFormat="1" ht="6" customHeight="1" x14ac:dyDescent="0.2">
      <c r="A47" s="28"/>
      <c r="B47" s="58"/>
      <c r="C47" s="14"/>
      <c r="D47" s="53"/>
      <c r="E47" s="36"/>
      <c r="F47" s="36"/>
      <c r="G47" s="36"/>
      <c r="H47" s="36"/>
      <c r="I47" s="36"/>
      <c r="J47" s="28"/>
      <c r="K47" s="28"/>
      <c r="L47" s="28"/>
      <c r="M47" s="36"/>
      <c r="N47" s="36"/>
      <c r="O47" s="36"/>
      <c r="P47" s="28"/>
      <c r="Q47" s="28"/>
      <c r="R47" s="49"/>
      <c r="S47" s="49"/>
      <c r="T47" s="49"/>
      <c r="U47" s="49"/>
      <c r="X47" s="57"/>
      <c r="Y47" s="38"/>
      <c r="Z47" s="53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36"/>
      <c r="AL47" s="36"/>
      <c r="AM47" s="36"/>
      <c r="AN47" s="36"/>
      <c r="AO47" s="36"/>
      <c r="AP47" s="28"/>
    </row>
    <row r="48" spans="1:87" s="48" customFormat="1" ht="12" customHeight="1" x14ac:dyDescent="0.2">
      <c r="A48" s="28"/>
      <c r="B48" s="56">
        <v>5</v>
      </c>
      <c r="C48" s="34" t="str">
        <f>MID('[1]Ввод данных'!$H60,1,1)</f>
        <v/>
      </c>
      <c r="D48" s="53" t="s">
        <v>33</v>
      </c>
      <c r="E48" s="36"/>
      <c r="F48" s="36"/>
      <c r="G48" s="36"/>
      <c r="H48" s="36"/>
      <c r="I48" s="36"/>
      <c r="J48" s="28"/>
      <c r="K48" s="28"/>
      <c r="L48" s="28"/>
      <c r="M48" s="36"/>
      <c r="N48" s="36"/>
      <c r="O48" s="36"/>
      <c r="P48" s="28"/>
      <c r="Q48" s="28"/>
      <c r="R48" s="49"/>
      <c r="S48" s="49"/>
      <c r="T48" s="49"/>
      <c r="U48" s="49"/>
      <c r="X48" s="55">
        <v>6</v>
      </c>
      <c r="Y48" s="34" t="str">
        <f>MID('[1]Ввод данных'!$H61,1,1)</f>
        <v/>
      </c>
      <c r="Z48" s="54" t="s">
        <v>9</v>
      </c>
      <c r="AA48" s="28"/>
      <c r="AB48" s="28"/>
      <c r="AD48" s="28"/>
      <c r="AE48" s="28"/>
      <c r="AF48" s="28"/>
      <c r="AG48" s="28"/>
      <c r="AH48" s="28"/>
      <c r="AI48" s="28"/>
      <c r="AJ48" s="28"/>
      <c r="AK48" s="36"/>
      <c r="AL48" s="36"/>
      <c r="AM48" s="36"/>
      <c r="AN48" s="36"/>
      <c r="AO48" s="36"/>
      <c r="AP48" s="28"/>
    </row>
    <row r="49" spans="1:42" s="48" customFormat="1" ht="6" customHeight="1" x14ac:dyDescent="0.2">
      <c r="A49" s="28"/>
      <c r="B49" s="28"/>
      <c r="C49" s="50"/>
      <c r="D49" s="53"/>
      <c r="E49" s="36"/>
      <c r="F49" s="36"/>
      <c r="G49" s="36"/>
      <c r="H49" s="36"/>
      <c r="I49" s="36"/>
      <c r="J49" s="28"/>
      <c r="K49" s="28"/>
      <c r="L49" s="28"/>
      <c r="M49" s="36"/>
      <c r="N49" s="36"/>
      <c r="O49" s="36"/>
      <c r="P49" s="28"/>
      <c r="Q49" s="28"/>
      <c r="R49" s="49"/>
      <c r="S49" s="49"/>
      <c r="T49" s="49"/>
      <c r="U49" s="49"/>
      <c r="V49" s="49"/>
      <c r="W49" s="49"/>
      <c r="X49" s="53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36"/>
      <c r="AL49" s="36"/>
      <c r="AM49" s="36"/>
      <c r="AN49" s="36"/>
      <c r="AO49" s="36"/>
      <c r="AP49" s="28"/>
    </row>
    <row r="50" spans="1:42" ht="12" customHeight="1" x14ac:dyDescent="0.2">
      <c r="A50" s="46" t="s">
        <v>32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  <row r="51" spans="1:42" ht="5.2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ht="12" customHeight="1" x14ac:dyDescent="0.2">
      <c r="B52" s="2">
        <v>1</v>
      </c>
      <c r="C52" s="34" t="str">
        <f>MID('[1]Ввод данных'!$H64,1,1)</f>
        <v/>
      </c>
      <c r="D52" s="44" t="s">
        <v>31</v>
      </c>
      <c r="E52" s="45"/>
      <c r="F52" s="45"/>
      <c r="G52" s="45"/>
      <c r="H52" s="45"/>
      <c r="J52" s="2">
        <v>2</v>
      </c>
      <c r="K52" s="34" t="str">
        <f>MID('[1]Ввод данных'!H65,1,1)</f>
        <v/>
      </c>
      <c r="L52" s="44" t="s">
        <v>30</v>
      </c>
      <c r="M52" s="51"/>
      <c r="N52" s="51"/>
      <c r="O52" s="51"/>
      <c r="Q52" s="2">
        <v>3</v>
      </c>
      <c r="R52" s="34" t="str">
        <f>MID('[1]Ввод данных'!H66,1,1)</f>
        <v/>
      </c>
      <c r="S52" s="52" t="s">
        <v>29</v>
      </c>
      <c r="T52" s="36"/>
      <c r="U52" s="36"/>
      <c r="W52" s="28"/>
      <c r="X52" s="45"/>
      <c r="Y52" s="45"/>
      <c r="AD52" s="28"/>
      <c r="AE52" s="45"/>
      <c r="AF52" s="51"/>
      <c r="AG52" s="51"/>
      <c r="AH52" s="51"/>
      <c r="AI52" s="51"/>
      <c r="AM52" s="45"/>
      <c r="AN52" s="45"/>
      <c r="AO52" s="45"/>
    </row>
    <row r="53" spans="1:42" s="48" customFormat="1" ht="5.25" customHeight="1" x14ac:dyDescent="0.2">
      <c r="A53" s="28"/>
      <c r="B53" s="28"/>
      <c r="C53" s="50"/>
      <c r="D53" s="36"/>
      <c r="E53" s="36"/>
      <c r="F53" s="36"/>
      <c r="G53" s="36"/>
      <c r="H53" s="36"/>
      <c r="I53" s="36"/>
      <c r="J53" s="28"/>
      <c r="K53" s="50"/>
      <c r="L53" s="28"/>
      <c r="M53" s="36"/>
      <c r="N53" s="36"/>
      <c r="O53" s="36"/>
      <c r="P53" s="28"/>
      <c r="Q53" s="28"/>
      <c r="R53" s="49"/>
      <c r="S53" s="49"/>
      <c r="T53" s="49"/>
      <c r="U53" s="49"/>
      <c r="V53" s="49"/>
      <c r="W53" s="49"/>
      <c r="X53" s="49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36"/>
      <c r="AL53" s="36"/>
      <c r="AM53" s="36"/>
      <c r="AN53" s="36"/>
      <c r="AO53" s="36"/>
      <c r="AP53" s="28"/>
    </row>
    <row r="54" spans="1:42" ht="0.75" customHeight="1" x14ac:dyDescent="0.2"/>
    <row r="55" spans="1:42" ht="12" customHeight="1" x14ac:dyDescent="0.2">
      <c r="A55" s="46" t="s">
        <v>28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</row>
    <row r="56" spans="1:42" ht="5.25" customHeight="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</row>
    <row r="57" spans="1:42" ht="12" customHeight="1" x14ac:dyDescent="0.2">
      <c r="A57" s="21" t="str">
        <f>MID('[1]Ввод данных'!$C$45,1,1)</f>
        <v/>
      </c>
      <c r="B57" s="21" t="str">
        <f>MID('[1]Ввод данных'!$C$45,2,1)</f>
        <v/>
      </c>
      <c r="C57" s="21" t="str">
        <f>MID('[1]Ввод данных'!$C$45,3,1)</f>
        <v/>
      </c>
      <c r="D57" s="21" t="str">
        <f>MID('[1]Ввод данных'!$C$45,4,1)</f>
        <v/>
      </c>
      <c r="E57" s="21" t="str">
        <f>MID('[1]Ввод данных'!$C$45,5,1)</f>
        <v/>
      </c>
      <c r="F57" s="21" t="str">
        <f>MID('[1]Ввод данных'!$C$45,6,1)</f>
        <v/>
      </c>
      <c r="G57" s="21" t="str">
        <f>MID('[1]Ввод данных'!$C$45,7,1)</f>
        <v/>
      </c>
      <c r="H57" s="21" t="str">
        <f>MID('[1]Ввод данных'!$C$45,8,1)</f>
        <v/>
      </c>
      <c r="I57" s="21" t="str">
        <f>MID('[1]Ввод данных'!$C$45,9,1)</f>
        <v/>
      </c>
      <c r="J57" s="21" t="str">
        <f>MID('[1]Ввод данных'!$C$45,10,1)</f>
        <v/>
      </c>
      <c r="K57" s="21" t="str">
        <f>MID('[1]Ввод данных'!$C$45,11,1)</f>
        <v/>
      </c>
      <c r="L57" s="21" t="str">
        <f>MID('[1]Ввод данных'!$C$45,12,1)</f>
        <v/>
      </c>
      <c r="M57" s="21" t="str">
        <f>MID('[1]Ввод данных'!$C$45,13,1)</f>
        <v/>
      </c>
      <c r="N57" s="21" t="str">
        <f>MID('[1]Ввод данных'!$C$45,14,1)</f>
        <v/>
      </c>
      <c r="O57" s="21" t="str">
        <f>MID('[1]Ввод данных'!$C$45,15,1)</f>
        <v/>
      </c>
      <c r="P57" s="21" t="str">
        <f>MID('[1]Ввод данных'!$C$45,16,1)</f>
        <v/>
      </c>
      <c r="Q57" s="21" t="str">
        <f>MID('[1]Ввод данных'!$C$45,17,1)</f>
        <v/>
      </c>
      <c r="R57" s="21" t="str">
        <f>MID('[1]Ввод данных'!$C$45,18,1)</f>
        <v/>
      </c>
      <c r="S57" s="21" t="str">
        <f>MID('[1]Ввод данных'!$C$45,19,1)</f>
        <v/>
      </c>
      <c r="T57" s="21" t="str">
        <f>MID('[1]Ввод данных'!$C$45,20,1)</f>
        <v/>
      </c>
      <c r="U57" s="21" t="str">
        <f>MID('[1]Ввод данных'!$C$45,21,1)</f>
        <v/>
      </c>
      <c r="V57" s="21" t="str">
        <f>MID('[1]Ввод данных'!$C$45,22,1)</f>
        <v/>
      </c>
      <c r="W57" s="21" t="str">
        <f>MID('[1]Ввод данных'!$C$45,23,1)</f>
        <v/>
      </c>
      <c r="X57" s="21" t="str">
        <f>MID('[1]Ввод данных'!$C$45,24,1)</f>
        <v/>
      </c>
      <c r="Y57" s="21" t="str">
        <f>MID('[1]Ввод данных'!$C$45,25,1)</f>
        <v/>
      </c>
      <c r="Z57" s="21" t="str">
        <f>MID('[1]Ввод данных'!$C$45,26,1)</f>
        <v/>
      </c>
      <c r="AA57" s="21" t="str">
        <f>MID('[1]Ввод данных'!$C$45,27,1)</f>
        <v/>
      </c>
      <c r="AB57" s="21" t="str">
        <f>MID('[1]Ввод данных'!$C$45,28,1)</f>
        <v/>
      </c>
      <c r="AC57" s="21" t="str">
        <f>MID('[1]Ввод данных'!$C$45,29,1)</f>
        <v/>
      </c>
      <c r="AD57" s="21" t="str">
        <f>MID('[1]Ввод данных'!$C$45,30,1)</f>
        <v/>
      </c>
      <c r="AE57" s="21" t="str">
        <f>MID('[1]Ввод данных'!$C$45,31,1)</f>
        <v/>
      </c>
      <c r="AF57" s="21" t="str">
        <f>MID('[1]Ввод данных'!$C$45,32,1)</f>
        <v/>
      </c>
      <c r="AG57" s="21" t="str">
        <f>MID('[1]Ввод данных'!$C$45,33,1)</f>
        <v/>
      </c>
      <c r="AH57" s="21" t="str">
        <f>MID('[1]Ввод данных'!$C$45,34,1)</f>
        <v/>
      </c>
      <c r="AI57" s="21" t="str">
        <f>MID('[1]Ввод данных'!$C$45,35,1)</f>
        <v/>
      </c>
      <c r="AJ57" s="21" t="str">
        <f>MID('[1]Ввод данных'!$C$45,36,1)</f>
        <v/>
      </c>
      <c r="AK57" s="21" t="str">
        <f>MID('[1]Ввод данных'!$C$45,37,1)</f>
        <v/>
      </c>
      <c r="AL57" s="21" t="str">
        <f>MID('[1]Ввод данных'!$C$45,38,1)</f>
        <v/>
      </c>
      <c r="AM57" s="21" t="str">
        <f>MID('[1]Ввод данных'!$C$45,39,1)</f>
        <v/>
      </c>
      <c r="AN57" s="21" t="str">
        <f>MID('[1]Ввод данных'!$C$45,40,1)</f>
        <v/>
      </c>
      <c r="AO57" s="21" t="str">
        <f>MID('[1]Ввод данных'!$C$45,41,1)</f>
        <v/>
      </c>
      <c r="AP57" s="21" t="str">
        <f>MID('[1]Ввод данных'!$C$45,42,1)</f>
        <v/>
      </c>
    </row>
    <row r="58" spans="1:42" ht="12" customHeight="1" x14ac:dyDescent="0.2">
      <c r="A58" s="21" t="str">
        <f>MID('[1]Ввод данных'!$C$45,43,1)</f>
        <v/>
      </c>
      <c r="B58" s="21" t="str">
        <f>MID('[1]Ввод данных'!$C$45,44,1)</f>
        <v/>
      </c>
      <c r="C58" s="21" t="str">
        <f>MID('[1]Ввод данных'!$C$45,45,1)</f>
        <v/>
      </c>
      <c r="D58" s="21" t="str">
        <f>MID('[1]Ввод данных'!$C$45,46,1)</f>
        <v/>
      </c>
      <c r="E58" s="21" t="str">
        <f>MID('[1]Ввод данных'!$C$45,47,1)</f>
        <v/>
      </c>
      <c r="F58" s="21" t="str">
        <f>MID('[1]Ввод данных'!$C$45,48,1)</f>
        <v/>
      </c>
      <c r="G58" s="21" t="str">
        <f>MID('[1]Ввод данных'!$C$45,49,1)</f>
        <v/>
      </c>
      <c r="H58" s="21" t="str">
        <f>MID('[1]Ввод данных'!$C$45,50,1)</f>
        <v/>
      </c>
      <c r="I58" s="21" t="str">
        <f>MID('[1]Ввод данных'!$C$45,51,1)</f>
        <v/>
      </c>
      <c r="J58" s="21" t="str">
        <f>MID('[1]Ввод данных'!$C$45,52,1)</f>
        <v/>
      </c>
      <c r="K58" s="21" t="str">
        <f>MID('[1]Ввод данных'!$C$45,53,1)</f>
        <v/>
      </c>
      <c r="L58" s="21" t="str">
        <f>MID('[1]Ввод данных'!$C$45,54,1)</f>
        <v/>
      </c>
      <c r="M58" s="21" t="str">
        <f>MID('[1]Ввод данных'!$C$45,55,1)</f>
        <v/>
      </c>
      <c r="N58" s="21" t="str">
        <f>MID('[1]Ввод данных'!$C$45,56,1)</f>
        <v/>
      </c>
      <c r="O58" s="21" t="str">
        <f>MID('[1]Ввод данных'!$C$45,57,1)</f>
        <v/>
      </c>
      <c r="P58" s="21" t="str">
        <f>MID('[1]Ввод данных'!$C$45,58,1)</f>
        <v/>
      </c>
      <c r="Q58" s="21" t="str">
        <f>MID('[1]Ввод данных'!$C$45,59,1)</f>
        <v/>
      </c>
      <c r="R58" s="21" t="str">
        <f>MID('[1]Ввод данных'!$C$45,60,1)</f>
        <v/>
      </c>
      <c r="S58" s="21" t="str">
        <f>MID('[1]Ввод данных'!$C$45,61,1)</f>
        <v/>
      </c>
      <c r="T58" s="21" t="str">
        <f>MID('[1]Ввод данных'!$C$45,62,1)</f>
        <v/>
      </c>
      <c r="U58" s="21" t="str">
        <f>MID('[1]Ввод данных'!$C$45,63,1)</f>
        <v/>
      </c>
      <c r="V58" s="21" t="str">
        <f>MID('[1]Ввод данных'!$C$45,64,1)</f>
        <v/>
      </c>
      <c r="W58" s="21" t="str">
        <f>MID('[1]Ввод данных'!$C$45,65,1)</f>
        <v/>
      </c>
      <c r="X58" s="21" t="str">
        <f>MID('[1]Ввод данных'!$C$45,66,1)</f>
        <v/>
      </c>
      <c r="Y58" s="21" t="str">
        <f>MID('[1]Ввод данных'!$C$45,67,1)</f>
        <v/>
      </c>
      <c r="Z58" s="21" t="str">
        <f>MID('[1]Ввод данных'!$C$45,68,1)</f>
        <v/>
      </c>
      <c r="AA58" s="21" t="str">
        <f>MID('[1]Ввод данных'!$C$45,69,1)</f>
        <v/>
      </c>
      <c r="AB58" s="21" t="str">
        <f>MID('[1]Ввод данных'!$C$45,70,1)</f>
        <v/>
      </c>
      <c r="AC58" s="21" t="str">
        <f>MID('[1]Ввод данных'!$C$45,71,1)</f>
        <v/>
      </c>
      <c r="AD58" s="21" t="str">
        <f>MID('[1]Ввод данных'!$C$45,72,1)</f>
        <v/>
      </c>
      <c r="AE58" s="21" t="str">
        <f>MID('[1]Ввод данных'!$C$45,73,1)</f>
        <v/>
      </c>
      <c r="AF58" s="21" t="str">
        <f>MID('[1]Ввод данных'!$C$45,74,1)</f>
        <v/>
      </c>
      <c r="AG58" s="21" t="str">
        <f>MID('[1]Ввод данных'!$C$45,75,1)</f>
        <v/>
      </c>
      <c r="AH58" s="21" t="str">
        <f>MID('[1]Ввод данных'!$C$45,76,1)</f>
        <v/>
      </c>
      <c r="AI58" s="21" t="str">
        <f>MID('[1]Ввод данных'!$C$45,77,1)</f>
        <v/>
      </c>
      <c r="AJ58" s="21" t="str">
        <f>MID('[1]Ввод данных'!$C$45,78,1)</f>
        <v/>
      </c>
      <c r="AK58" s="21" t="str">
        <f>MID('[1]Ввод данных'!$C$45,79,1)</f>
        <v/>
      </c>
      <c r="AL58" s="21" t="str">
        <f>MID('[1]Ввод данных'!$C$45,80,1)</f>
        <v/>
      </c>
      <c r="AM58" s="21" t="str">
        <f>MID('[1]Ввод данных'!$C$45,81,1)</f>
        <v/>
      </c>
      <c r="AN58" s="21" t="str">
        <f>MID('[1]Ввод данных'!$C$45,82,1)</f>
        <v/>
      </c>
      <c r="AO58" s="21" t="str">
        <f>MID('[1]Ввод данных'!$C$45,83,1)</f>
        <v/>
      </c>
      <c r="AP58" s="21" t="str">
        <f>MID('[1]Ввод данных'!$C$45,84,1)</f>
        <v/>
      </c>
    </row>
    <row r="59" spans="1:42" ht="5.25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1:42" ht="12" customHeight="1" x14ac:dyDescent="0.2">
      <c r="A60" s="46" t="s">
        <v>27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</row>
    <row r="61" spans="1:42" ht="5.25" customHeight="1" x14ac:dyDescent="0.2"/>
    <row r="62" spans="1:42" ht="12" customHeight="1" x14ac:dyDescent="0.2">
      <c r="A62" s="3" t="s">
        <v>26</v>
      </c>
      <c r="B62" s="3"/>
      <c r="C62" s="3"/>
      <c r="D62" s="3"/>
      <c r="E62" s="3"/>
      <c r="F62" s="3"/>
      <c r="G62" s="3"/>
      <c r="H62" s="3"/>
      <c r="I62" s="3"/>
      <c r="J62" s="34" t="str">
        <f>MID('[1]Ввод данных'!H69,1,1)</f>
        <v/>
      </c>
      <c r="K62" s="33" t="s">
        <v>25</v>
      </c>
      <c r="L62" s="32"/>
      <c r="M62" s="32"/>
      <c r="N62" s="32"/>
      <c r="P62" s="34" t="str">
        <f>MID('[1]Ввод данных'!H$70,1,1)</f>
        <v/>
      </c>
      <c r="Q62" s="33" t="s">
        <v>24</v>
      </c>
      <c r="R62" s="32"/>
      <c r="S62" s="32"/>
      <c r="T62" s="32"/>
      <c r="U62" s="32"/>
      <c r="V62" s="45"/>
      <c r="Y62" s="45"/>
      <c r="Z62" s="34" t="str">
        <f>MID('[1]Ввод данных'!H$71,1,1)</f>
        <v/>
      </c>
      <c r="AA62" s="33" t="s">
        <v>23</v>
      </c>
      <c r="AB62" s="32"/>
      <c r="AC62" s="32"/>
      <c r="AD62" s="32"/>
      <c r="AE62" s="32"/>
      <c r="AF62" s="32"/>
      <c r="AG62" s="32"/>
      <c r="AH62" s="32"/>
      <c r="AK62" s="34" t="str">
        <f>MID('[1]Ввод данных'!H$72,1,1)</f>
        <v/>
      </c>
      <c r="AL62" s="44" t="s">
        <v>9</v>
      </c>
    </row>
    <row r="63" spans="1:42" ht="5.25" customHeight="1" x14ac:dyDescent="0.2">
      <c r="J63" s="14"/>
      <c r="K63" s="36"/>
      <c r="L63" s="36"/>
      <c r="M63" s="36"/>
      <c r="N63" s="36"/>
      <c r="O63" s="36"/>
      <c r="P63" s="37"/>
      <c r="Q63" s="36"/>
      <c r="R63" s="36"/>
      <c r="S63" s="36"/>
      <c r="T63" s="36"/>
      <c r="U63" s="28"/>
      <c r="V63" s="36"/>
      <c r="W63" s="4"/>
      <c r="X63" s="4"/>
      <c r="Y63" s="4"/>
      <c r="Z63" s="35"/>
      <c r="AA63" s="4"/>
      <c r="AB63" s="4"/>
      <c r="AC63" s="4"/>
      <c r="AD63" s="4"/>
      <c r="AE63" s="4"/>
      <c r="AF63" s="4"/>
      <c r="AG63" s="4"/>
      <c r="AH63" s="4"/>
      <c r="AI63" s="4"/>
    </row>
    <row r="64" spans="1:42" ht="12" customHeight="1" x14ac:dyDescent="0.2">
      <c r="J64" s="34" t="str">
        <f>MID('[1]Ввод данных'!H$73,1,1)</f>
        <v/>
      </c>
      <c r="K64" s="43" t="s">
        <v>22</v>
      </c>
      <c r="L64" s="42"/>
      <c r="M64" s="42"/>
      <c r="N64" s="42"/>
      <c r="O64" s="42"/>
      <c r="P64" s="34" t="str">
        <f>MID('[1]Ввод данных'!H$74,1,1)</f>
        <v/>
      </c>
      <c r="Q64" s="33" t="s">
        <v>21</v>
      </c>
      <c r="R64" s="32"/>
      <c r="S64" s="32"/>
      <c r="T64" s="32"/>
      <c r="U64" s="32"/>
      <c r="V64" s="32"/>
      <c r="W64" s="32"/>
      <c r="X64" s="32"/>
      <c r="Y64" s="32"/>
      <c r="Z64" s="34" t="str">
        <f>MID('[1]Ввод данных'!H$75,1,1)</f>
        <v/>
      </c>
      <c r="AA64" s="33" t="s">
        <v>20</v>
      </c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87" ht="4.5" customHeight="1" x14ac:dyDescent="0.2">
      <c r="J65" s="14"/>
      <c r="K65" s="41"/>
      <c r="L65" s="41"/>
      <c r="M65" s="41"/>
      <c r="N65" s="41"/>
      <c r="O65" s="41"/>
      <c r="P65" s="28"/>
      <c r="Q65" s="27"/>
      <c r="R65" s="27"/>
      <c r="S65" s="27"/>
      <c r="T65" s="27"/>
      <c r="U65" s="27"/>
      <c r="V65" s="27"/>
      <c r="W65" s="27"/>
      <c r="X65" s="27"/>
      <c r="Y65" s="27"/>
      <c r="Z65" s="28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87" ht="12" customHeight="1" x14ac:dyDescent="0.2">
      <c r="J66" s="34" t="str">
        <f>MID('[1]Ввод данных'!H$77,1,1)</f>
        <v/>
      </c>
      <c r="K66" s="41" t="s">
        <v>19</v>
      </c>
      <c r="L66" s="41"/>
      <c r="M66" s="41"/>
      <c r="N66" s="41"/>
      <c r="O66" s="41"/>
      <c r="P66" s="28"/>
      <c r="Q66" s="27"/>
      <c r="R66" s="27"/>
      <c r="S66" s="27"/>
      <c r="T66" s="27"/>
      <c r="U66" s="27"/>
      <c r="V66" s="27"/>
      <c r="W66" s="27"/>
      <c r="X66" s="27"/>
      <c r="Y66" s="27"/>
      <c r="Z66" s="28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87" ht="10.5" customHeight="1" x14ac:dyDescent="0.2">
      <c r="J67" s="1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28"/>
      <c r="V67" s="3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87" ht="12" customHeight="1" x14ac:dyDescent="0.2">
      <c r="A68" s="3" t="s">
        <v>18</v>
      </c>
      <c r="B68" s="3"/>
      <c r="C68" s="3"/>
      <c r="D68" s="3"/>
      <c r="E68" s="3"/>
      <c r="F68" s="3"/>
      <c r="G68" s="3"/>
      <c r="H68" s="3"/>
      <c r="I68" s="3"/>
      <c r="J68" s="34" t="str">
        <f>MID('[1]Ввод данных'!H$79,1,1)</f>
        <v/>
      </c>
      <c r="K68" s="40" t="s">
        <v>17</v>
      </c>
      <c r="L68" s="27"/>
      <c r="M68" s="27"/>
      <c r="N68" s="27"/>
      <c r="O68" s="27"/>
      <c r="P68" s="27"/>
      <c r="Q68" s="27"/>
      <c r="R68" s="27"/>
      <c r="S68" s="36"/>
      <c r="T68" s="4"/>
      <c r="U68" s="34" t="str">
        <f>MID('[1]Ввод данных'!H$80,1,1)</f>
        <v/>
      </c>
      <c r="V68" s="33" t="s">
        <v>16</v>
      </c>
      <c r="W68" s="32"/>
      <c r="X68" s="32"/>
      <c r="Y68" s="32"/>
      <c r="Z68" s="32"/>
      <c r="AA68" s="32"/>
      <c r="AB68" s="32"/>
      <c r="AC68" s="39"/>
      <c r="AD68" s="34" t="str">
        <f>MID('[1]Ввод данных'!H$81,1,1)</f>
        <v/>
      </c>
      <c r="AE68" s="33" t="s">
        <v>15</v>
      </c>
      <c r="AF68" s="32"/>
      <c r="AG68" s="32"/>
      <c r="AH68" s="32"/>
      <c r="AI68" s="32"/>
      <c r="AJ68" s="39"/>
      <c r="AK68" s="34" t="str">
        <f>MID('[1]Ввод данных'!H$82,1,1)</f>
        <v/>
      </c>
      <c r="AL68" s="33" t="s">
        <v>14</v>
      </c>
      <c r="AM68" s="32"/>
      <c r="AN68" s="32"/>
      <c r="AO68" s="32"/>
      <c r="AP68" s="32"/>
    </row>
    <row r="69" spans="1:87" ht="4.5" customHeight="1" x14ac:dyDescent="0.2">
      <c r="J69" s="38"/>
      <c r="K69" s="36"/>
      <c r="L69" s="36"/>
      <c r="M69" s="36"/>
      <c r="N69" s="36"/>
      <c r="O69" s="36"/>
      <c r="P69" s="36"/>
      <c r="Q69" s="36"/>
      <c r="R69" s="36"/>
      <c r="S69" s="36"/>
      <c r="U69" s="37"/>
      <c r="W69" s="28"/>
      <c r="X69" s="36"/>
      <c r="Y69" s="4"/>
      <c r="Z69" s="4"/>
      <c r="AA69" s="4"/>
      <c r="AB69" s="4"/>
      <c r="AC69" s="4"/>
      <c r="AD69" s="35"/>
      <c r="AE69" s="4"/>
      <c r="AF69" s="4"/>
      <c r="AG69" s="4"/>
      <c r="AH69" s="4"/>
      <c r="AI69" s="4"/>
      <c r="AJ69" s="4"/>
      <c r="AK69" s="35"/>
    </row>
    <row r="70" spans="1:87" ht="12" customHeight="1" x14ac:dyDescent="0.2">
      <c r="A70" s="21" t="str">
        <f>MID('[1]Ввод данных'!$H$83,1,1)</f>
        <v/>
      </c>
      <c r="B70" s="33" t="s">
        <v>13</v>
      </c>
      <c r="C70" s="32"/>
      <c r="D70" s="32"/>
      <c r="E70" s="32"/>
      <c r="F70" s="32"/>
      <c r="G70" s="32"/>
      <c r="H70" s="32"/>
      <c r="I70" s="4"/>
      <c r="J70" s="34" t="str">
        <f>MID('[1]Ввод данных'!H$84,1,1)</f>
        <v/>
      </c>
      <c r="K70" s="33" t="s">
        <v>12</v>
      </c>
      <c r="L70" s="32"/>
      <c r="M70" s="32"/>
      <c r="N70" s="32"/>
      <c r="O70" s="32"/>
      <c r="P70" s="32"/>
      <c r="Q70" s="32"/>
      <c r="R70" s="32"/>
      <c r="S70" s="32"/>
      <c r="U70" s="34" t="str">
        <f>MID('[1]Ввод данных'!H$85,1,1)</f>
        <v/>
      </c>
      <c r="V70" s="33" t="s">
        <v>11</v>
      </c>
      <c r="W70" s="32"/>
      <c r="X70" s="32"/>
      <c r="Y70" s="32"/>
      <c r="Z70" s="32"/>
      <c r="AA70" s="32"/>
      <c r="AB70" s="32"/>
      <c r="AD70" s="34" t="str">
        <f>MID('[1]Ввод данных'!H$86,1,1)</f>
        <v/>
      </c>
      <c r="AE70" s="33" t="s">
        <v>10</v>
      </c>
      <c r="AF70" s="32"/>
      <c r="AG70" s="32"/>
      <c r="AH70" s="32"/>
      <c r="AI70" s="32"/>
      <c r="AK70" s="34" t="str">
        <f>MID('[1]Ввод данных'!H$87,1,1)</f>
        <v/>
      </c>
      <c r="AL70" s="33" t="s">
        <v>9</v>
      </c>
      <c r="AM70" s="32"/>
      <c r="AN70" s="32"/>
      <c r="AO70" s="32"/>
    </row>
    <row r="71" spans="1:87" ht="6" customHeight="1" x14ac:dyDescent="0.2">
      <c r="A71" s="28"/>
      <c r="B71" s="27"/>
      <c r="C71" s="27"/>
      <c r="D71" s="27"/>
      <c r="E71" s="27"/>
      <c r="F71" s="27"/>
      <c r="G71" s="27"/>
      <c r="H71" s="27"/>
      <c r="I71" s="4"/>
      <c r="J71" s="28"/>
      <c r="K71" s="27"/>
      <c r="L71" s="27"/>
      <c r="M71" s="27"/>
      <c r="N71" s="27"/>
      <c r="O71" s="27"/>
      <c r="P71" s="27"/>
      <c r="Q71" s="27"/>
      <c r="R71" s="27"/>
      <c r="S71" s="27"/>
      <c r="U71" s="28"/>
      <c r="V71" s="27"/>
      <c r="W71" s="27"/>
      <c r="X71" s="27"/>
      <c r="Y71" s="27"/>
      <c r="Z71" s="27"/>
      <c r="AA71" s="27"/>
      <c r="AB71" s="27"/>
      <c r="AD71" s="28"/>
      <c r="AE71" s="27"/>
      <c r="AF71" s="27"/>
      <c r="AG71" s="27"/>
      <c r="AH71" s="27"/>
      <c r="AI71" s="27"/>
      <c r="AK71" s="28"/>
      <c r="AL71" s="27"/>
      <c r="AM71" s="27"/>
      <c r="AN71" s="27"/>
      <c r="AO71" s="27"/>
    </row>
    <row r="72" spans="1:87" ht="13.5" customHeight="1" thickBot="1" x14ac:dyDescent="0.25">
      <c r="A72" s="21" t="s">
        <v>8</v>
      </c>
      <c r="B72" s="29" t="s">
        <v>7</v>
      </c>
      <c r="C72" s="27"/>
      <c r="D72" s="27"/>
      <c r="E72" s="27"/>
      <c r="F72" s="27"/>
      <c r="G72" s="27"/>
      <c r="H72" s="27"/>
      <c r="I72" s="4"/>
      <c r="J72" s="28"/>
      <c r="K72" s="27"/>
      <c r="L72" s="27"/>
      <c r="M72" s="27"/>
      <c r="N72" s="27"/>
      <c r="O72" s="27"/>
      <c r="P72" s="27"/>
      <c r="Q72" s="27"/>
      <c r="R72" s="27"/>
      <c r="S72" s="27"/>
      <c r="V72" s="27"/>
      <c r="W72" s="27"/>
      <c r="X72" s="27"/>
      <c r="Y72" s="27"/>
      <c r="Z72" s="27"/>
      <c r="AA72" s="27"/>
      <c r="AB72" s="27"/>
      <c r="AD72" s="28"/>
      <c r="AE72" s="27"/>
      <c r="AF72" s="27"/>
      <c r="AG72" s="27"/>
      <c r="AH72" s="27"/>
      <c r="AI72" s="27"/>
      <c r="AK72" s="28"/>
      <c r="AL72" s="27"/>
      <c r="AM72" s="27"/>
      <c r="AN72" s="27"/>
      <c r="AO72" s="27"/>
    </row>
    <row r="73" spans="1:87" ht="9.75" customHeight="1" thickTop="1" x14ac:dyDescent="0.2">
      <c r="A73" s="31" t="s">
        <v>6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</row>
    <row r="74" spans="1:87" ht="3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87" ht="1.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87" ht="1.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87" ht="1.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87" ht="44.2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87" ht="3" customHeight="1" x14ac:dyDescent="0.2">
      <c r="A79" s="28"/>
      <c r="B79" s="29"/>
      <c r="C79" s="27"/>
      <c r="D79" s="27"/>
      <c r="E79" s="27"/>
      <c r="F79" s="27"/>
      <c r="G79" s="27"/>
      <c r="H79" s="27"/>
      <c r="I79" s="4"/>
      <c r="J79" s="28"/>
      <c r="K79" s="27"/>
      <c r="L79" s="27"/>
      <c r="M79" s="27"/>
      <c r="N79" s="27"/>
      <c r="O79" s="27"/>
      <c r="P79" s="27"/>
      <c r="Q79" s="27"/>
      <c r="R79" s="27"/>
      <c r="S79" s="27"/>
      <c r="V79" s="28"/>
      <c r="W79" s="27"/>
      <c r="X79" s="27"/>
      <c r="Y79" s="27"/>
      <c r="Z79" s="27"/>
      <c r="AA79" s="27"/>
      <c r="AB79" s="27"/>
      <c r="AD79" s="28"/>
      <c r="AE79" s="27"/>
      <c r="AF79" s="27"/>
      <c r="AG79" s="27"/>
      <c r="AH79" s="27"/>
      <c r="AI79" s="27"/>
      <c r="AK79" s="28"/>
      <c r="AL79" s="27"/>
      <c r="AM79" s="27"/>
      <c r="AN79" s="27"/>
      <c r="AO79" s="27"/>
    </row>
    <row r="80" spans="1:87" s="8" customFormat="1" ht="1.5" customHeight="1" x14ac:dyDescent="0.25">
      <c r="B80" s="10"/>
      <c r="C80" s="16" t="s">
        <v>5</v>
      </c>
      <c r="D80" s="16"/>
      <c r="E80" s="16"/>
      <c r="F80" s="15"/>
      <c r="G80" s="15"/>
      <c r="H80" s="15"/>
      <c r="I80" s="15"/>
      <c r="J80" s="15"/>
      <c r="K80" s="15"/>
      <c r="L80" s="15"/>
      <c r="M80" s="1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13" t="s">
        <v>4</v>
      </c>
      <c r="Z80" s="13"/>
      <c r="AA80" s="13"/>
      <c r="AB80" s="13"/>
      <c r="AC80" s="13"/>
      <c r="AD80" s="13"/>
      <c r="AE80" s="25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1:87" s="8" customFormat="1" ht="12" customHeight="1" x14ac:dyDescent="0.25">
      <c r="A81" s="17"/>
      <c r="B81" s="10"/>
      <c r="C81" s="16"/>
      <c r="D81" s="16"/>
      <c r="E81" s="16"/>
      <c r="F81" s="21"/>
      <c r="G81" s="23"/>
      <c r="H81" s="24" t="s">
        <v>3</v>
      </c>
      <c r="I81" s="23"/>
      <c r="J81" s="21"/>
      <c r="K81" s="22" t="s">
        <v>3</v>
      </c>
      <c r="L81" s="21"/>
      <c r="M81" s="21"/>
      <c r="N81" s="21"/>
      <c r="O81" s="21"/>
      <c r="P81" s="20" t="s">
        <v>2</v>
      </c>
      <c r="Q81" s="16"/>
      <c r="R81" s="16"/>
      <c r="S81" s="19"/>
      <c r="T81" s="10"/>
      <c r="U81" s="10"/>
      <c r="V81" s="10"/>
      <c r="W81" s="10"/>
      <c r="X81" s="10"/>
      <c r="Y81" s="13"/>
      <c r="Z81" s="13"/>
      <c r="AA81" s="13"/>
      <c r="AB81" s="13"/>
      <c r="AC81" s="13"/>
      <c r="AD81" s="13"/>
      <c r="AE81" s="18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0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1:87" s="8" customFormat="1" ht="12" customHeight="1" x14ac:dyDescent="0.25">
      <c r="A82" s="17"/>
      <c r="B82" s="10"/>
      <c r="C82" s="16"/>
      <c r="D82" s="16"/>
      <c r="E82" s="16"/>
      <c r="F82" s="15"/>
      <c r="G82" s="15"/>
      <c r="H82" s="15"/>
      <c r="I82" s="15"/>
      <c r="J82" s="15"/>
      <c r="K82" s="15"/>
      <c r="L82" s="15"/>
      <c r="M82" s="15"/>
      <c r="N82" s="10"/>
      <c r="O82" s="10"/>
      <c r="P82" s="10"/>
      <c r="Q82" s="10"/>
      <c r="R82" s="14"/>
      <c r="S82" s="10"/>
      <c r="T82" s="10"/>
      <c r="U82" s="10"/>
      <c r="V82" s="10"/>
      <c r="W82" s="10"/>
      <c r="X82" s="10"/>
      <c r="Y82" s="13"/>
      <c r="Z82" s="13"/>
      <c r="AA82" s="13"/>
      <c r="AB82" s="13"/>
      <c r="AC82" s="13"/>
      <c r="AD82" s="13"/>
      <c r="AE82" s="12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0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spans="1:87" ht="6" customHeight="1" x14ac:dyDescent="0.3">
      <c r="C83" s="7"/>
      <c r="D83" s="7"/>
      <c r="E83" s="7"/>
      <c r="F83" s="7"/>
      <c r="G83" s="7"/>
      <c r="H83" s="7"/>
      <c r="I83" s="7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</row>
    <row r="84" spans="1:87" ht="15.75" customHeight="1" x14ac:dyDescent="0.2">
      <c r="A84" s="2" t="s">
        <v>1</v>
      </c>
      <c r="Z84" s="4"/>
      <c r="AA84" s="4"/>
      <c r="AB84" s="4"/>
      <c r="AC84" s="4" t="s">
        <v>0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87" ht="6" customHeight="1" x14ac:dyDescent="0.2">
      <c r="Z85" s="4"/>
      <c r="AA85" s="4"/>
      <c r="AB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87" ht="1.5" hidden="1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"/>
      <c r="AB86" s="4"/>
      <c r="AC86" s="1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87" ht="12" hidden="1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87" ht="11.25" hidden="1" customHeight="1" x14ac:dyDescent="0.2"/>
    <row r="89" spans="1:87" ht="14.25" customHeight="1" x14ac:dyDescent="0.2">
      <c r="A89" s="1"/>
    </row>
    <row r="90" spans="1:87" x14ac:dyDescent="0.2"/>
    <row r="91" spans="1:87" x14ac:dyDescent="0.2"/>
    <row r="92" spans="1:87" x14ac:dyDescent="0.2"/>
    <row r="93" spans="1:87" x14ac:dyDescent="0.2"/>
    <row r="94" spans="1:87" x14ac:dyDescent="0.2"/>
    <row r="95" spans="1:87" x14ac:dyDescent="0.2"/>
    <row r="96" spans="1:8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</sheetData>
  <sheetProtection password="CEE9" sheet="1" selectLockedCells="1" selectUnlockedCells="1"/>
  <mergeCells count="48">
    <mergeCell ref="A68:I68"/>
    <mergeCell ref="AE68:AJ68"/>
    <mergeCell ref="A73:AP78"/>
    <mergeCell ref="A18:K31"/>
    <mergeCell ref="P81:R81"/>
    <mergeCell ref="C80:E82"/>
    <mergeCell ref="Y80:AD82"/>
    <mergeCell ref="AL68:AP68"/>
    <mergeCell ref="AL70:AO70"/>
    <mergeCell ref="AE70:AI70"/>
    <mergeCell ref="B70:H70"/>
    <mergeCell ref="M22:S22"/>
    <mergeCell ref="Z22:AB22"/>
    <mergeCell ref="AC4:AP4"/>
    <mergeCell ref="B32:AP32"/>
    <mergeCell ref="K70:S70"/>
    <mergeCell ref="Q64:Y64"/>
    <mergeCell ref="AA64:AJ64"/>
    <mergeCell ref="Q62:U62"/>
    <mergeCell ref="V70:AB70"/>
    <mergeCell ref="G40:H40"/>
    <mergeCell ref="A62:I62"/>
    <mergeCell ref="B39:E39"/>
    <mergeCell ref="A4:K17"/>
    <mergeCell ref="L5:AP5"/>
    <mergeCell ref="AE13:AP13"/>
    <mergeCell ref="L6:AP6"/>
    <mergeCell ref="M17:W17"/>
    <mergeCell ref="A50:AP50"/>
    <mergeCell ref="B40:F40"/>
    <mergeCell ref="M18:W18"/>
    <mergeCell ref="K64:O64"/>
    <mergeCell ref="AA62:AH62"/>
    <mergeCell ref="K62:N62"/>
    <mergeCell ref="A42:AP42"/>
    <mergeCell ref="A55:AP55"/>
    <mergeCell ref="M24:P24"/>
    <mergeCell ref="B34:AP34"/>
    <mergeCell ref="V68:AC68"/>
    <mergeCell ref="W38:Y38"/>
    <mergeCell ref="M15:W15"/>
    <mergeCell ref="M16:W16"/>
    <mergeCell ref="B87:AP87"/>
    <mergeCell ref="A60:AP60"/>
    <mergeCell ref="G38:H38"/>
    <mergeCell ref="A36:AP36"/>
    <mergeCell ref="B38:F38"/>
    <mergeCell ref="G39:H39"/>
  </mergeCells>
  <pageMargins left="0.39370078740157483" right="0.39370078740157483" top="0.38" bottom="0.15748031496062992" header="0.23622047244094491" footer="3.937007874015748E-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в сторонники</vt:lpstr>
      <vt:lpstr>'Заявление в сторонники'!Область_печати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2019-05-16T11:20:39Z</dcterms:created>
  <dcterms:modified xsi:type="dcterms:W3CDTF">2019-05-16T11:21:15Z</dcterms:modified>
</cp:coreProperties>
</file>